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02"/>
  <workbookPr/>
  <mc:AlternateContent xmlns:mc="http://schemas.openxmlformats.org/markup-compatibility/2006">
    <mc:Choice Requires="x15">
      <x15ac:absPath xmlns:x15ac="http://schemas.microsoft.com/office/spreadsheetml/2010/11/ac" url="\\Cdc\project\CCID_NCZVED_DFBMD_PulseNet\QAQC\QAQC_Manual\Pending_Drafts\Documents_in_Process\PNL\PNL35\"/>
    </mc:Choice>
  </mc:AlternateContent>
  <xr:revisionPtr revIDLastSave="0" documentId="8_{CCF20721-8F6B-416C-B55D-0D188DE990BB}" xr6:coauthVersionLast="47" xr6:coauthVersionMax="47" xr10:uidLastSave="{00000000-0000-0000-0000-000000000000}"/>
  <bookViews>
    <workbookView xWindow="-28920" yWindow="-15" windowWidth="29040" windowHeight="15840" xr2:uid="{00000000-000D-0000-FFFF-FFFF00000000}"/>
  </bookViews>
  <sheets>
    <sheet name="MiSeq" sheetId="1" r:id="rId1"/>
    <sheet name="iSeq" sheetId="4" r:id="rId2"/>
    <sheet name="MiniSeq" sheetId="6" r:id="rId3"/>
  </sheets>
  <definedNames>
    <definedName name="_xlnm.Print_Area" localSheetId="0">MiSeq!$A$1:$D$116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8" i="6" l="1"/>
  <c r="D67" i="6"/>
  <c r="D10" i="6"/>
  <c r="D9" i="6"/>
  <c r="D68" i="4"/>
  <c r="D67" i="4"/>
  <c r="D10" i="4"/>
  <c r="D9" i="4"/>
  <c r="D68" i="1"/>
  <c r="D67" i="1"/>
  <c r="D10" i="1"/>
  <c r="D9" i="1"/>
  <c r="D112" i="6"/>
  <c r="D113" i="6" s="1"/>
  <c r="D42" i="6"/>
  <c r="D41" i="6"/>
  <c r="D109" i="1"/>
  <c r="D110" i="1" s="1"/>
  <c r="D43" i="6" l="1"/>
  <c r="D11" i="6"/>
  <c r="D69" i="6"/>
  <c r="D103" i="4"/>
  <c r="D42" i="4" l="1"/>
  <c r="D41" i="4"/>
  <c r="D42" i="1"/>
  <c r="D41" i="1"/>
  <c r="D109" i="4" l="1"/>
  <c r="D110" i="4" s="1"/>
  <c r="D104" i="4"/>
  <c r="D69" i="4"/>
  <c r="D43" i="4"/>
  <c r="D11" i="4" l="1"/>
  <c r="D69" i="1"/>
  <c r="D43" i="1" l="1"/>
  <c r="D11" i="1"/>
</calcChain>
</file>

<file path=xl/sharedStrings.xml><?xml version="1.0" encoding="utf-8"?>
<sst xmlns="http://schemas.openxmlformats.org/spreadsheetml/2006/main" count="643" uniqueCount="151">
  <si>
    <t xml:space="preserve">Library Preparation Using Illumina DNA Prep for Sequencing on the MiSeq  (1 of 2)   </t>
  </si>
  <si>
    <r>
      <t>Tagmentation</t>
    </r>
    <r>
      <rPr>
        <b/>
        <sz val="12"/>
        <color theme="1"/>
        <rFont val="Calibri"/>
        <family val="2"/>
        <scheme val="minor"/>
      </rPr>
      <t xml:space="preserve">            Date:                                      RunID:                                                        Initials:</t>
    </r>
  </si>
  <si>
    <t># of samples</t>
  </si>
  <si>
    <t>⃝</t>
  </si>
  <si>
    <t>Quantify DNA on Qubit and record on worksheet</t>
  </si>
  <si>
    <t>Bring BLT and TB1 to room temperature (BLT from fridge, TB1 from freezer) - approx 30 minutes ahead of time</t>
  </si>
  <si>
    <r>
      <t xml:space="preserve">Add H2O to 96 well plate (typically 20 </t>
    </r>
    <r>
      <rPr>
        <sz val="12"/>
        <color theme="1"/>
        <rFont val="Calibri"/>
        <family val="2"/>
      </rPr>
      <t>µl)</t>
    </r>
  </si>
  <si>
    <r>
      <t xml:space="preserve">Add DNA to sample wells  (typically 10 </t>
    </r>
    <r>
      <rPr>
        <sz val="12"/>
        <color theme="1"/>
        <rFont val="Calibri"/>
        <family val="2"/>
      </rPr>
      <t>µl)</t>
    </r>
  </si>
  <si>
    <t>Vortex BLT and TB1 for 10 s  (ensure suspension)</t>
  </si>
  <si>
    <r>
      <t xml:space="preserve">Prepare tagmentation master mix: 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BLT + 10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TB1</t>
    </r>
  </si>
  <si>
    <r>
      <t>Volume (</t>
    </r>
    <r>
      <rPr>
        <b/>
        <sz val="10"/>
        <color theme="1"/>
        <rFont val="Calibri"/>
        <family val="2"/>
      </rPr>
      <t>µl)</t>
    </r>
  </si>
  <si>
    <t xml:space="preserve">Volume of BLT </t>
  </si>
  <si>
    <t>Volume of TB1</t>
  </si>
  <si>
    <t>Total</t>
  </si>
  <si>
    <t>Vortex master mix well</t>
  </si>
  <si>
    <r>
      <t xml:space="preserve">Add 20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tagmentation master mix to each sample well</t>
    </r>
  </si>
  <si>
    <r>
      <t xml:space="preserve">Pipette to mix (50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total volume)</t>
    </r>
  </si>
  <si>
    <t>Seal the plate with Microseal B or equivalent</t>
  </si>
  <si>
    <r>
      <t>Incubate the plate at 55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 for 15 minutes, followed by 10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 hold ("Flex Tagment")</t>
    </r>
  </si>
  <si>
    <t>Post Tagmentation Clean Up</t>
  </si>
  <si>
    <r>
      <t>Check TSB for precipitates (if present, warm at 37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 for 10 minutes and vortex)</t>
    </r>
  </si>
  <si>
    <r>
      <t xml:space="preserve">Add 10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TSB to sample wells</t>
    </r>
  </si>
  <si>
    <r>
      <t xml:space="preserve">Pipette gently to mix (60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total volume)</t>
    </r>
  </si>
  <si>
    <r>
      <t>Incubate at 37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 for 15 minutes then hold at 10</t>
    </r>
    <r>
      <rPr>
        <sz val="12"/>
        <color theme="1"/>
        <rFont val="Calibri"/>
        <family val="2"/>
      </rPr>
      <t>°</t>
    </r>
    <r>
      <rPr>
        <sz val="12"/>
        <color theme="1"/>
        <rFont val="Calibri"/>
        <family val="2"/>
        <scheme val="minor"/>
      </rPr>
      <t>C ("Flex Post Tag")</t>
    </r>
  </si>
  <si>
    <t>Perform a quick spin</t>
  </si>
  <si>
    <t>Place the plate on magnet for 3 minutes (or until clear)</t>
  </si>
  <si>
    <t>Use multichannel pipet to remove and discard supernatant</t>
  </si>
  <si>
    <r>
      <t xml:space="preserve">Remove the plate from magnet and add 100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TWB</t>
    </r>
  </si>
  <si>
    <t>Pipette gently until fully suspended</t>
  </si>
  <si>
    <t>Place back on the magnet for 3 min (or until clear)</t>
  </si>
  <si>
    <r>
      <t xml:space="preserve">Remove from magnet and add 100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TWB</t>
    </r>
  </si>
  <si>
    <r>
      <t xml:space="preserve">Remove from magnet and add 100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TWB </t>
    </r>
  </si>
  <si>
    <r>
      <t>Amplify Tagmented DNA</t>
    </r>
    <r>
      <rPr>
        <b/>
        <sz val="12"/>
        <color theme="1"/>
        <rFont val="Calibri"/>
        <family val="2"/>
        <scheme val="minor"/>
      </rPr>
      <t xml:space="preserve">          Date:                                      RunID:                                                        Initials:</t>
    </r>
  </si>
  <si>
    <t>Thaw EPM on ice</t>
  </si>
  <si>
    <t>Thaw the Indexes at room temperature (spin briefly before use)</t>
  </si>
  <si>
    <r>
      <t xml:space="preserve">Prepare PCR master mix  (20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EPM + 20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H2O for each sample)</t>
    </r>
  </si>
  <si>
    <r>
      <t>Volume (</t>
    </r>
    <r>
      <rPr>
        <b/>
        <sz val="11"/>
        <color theme="1"/>
        <rFont val="Calibri"/>
        <family val="2"/>
      </rPr>
      <t>µl)</t>
    </r>
  </si>
  <si>
    <t xml:space="preserve">Volume of EPM </t>
  </si>
  <si>
    <t>Volume of H2O</t>
  </si>
  <si>
    <t>Vortex and spin the master mix</t>
  </si>
  <si>
    <t>Remove the TWB from the samples (still on the magnet)</t>
  </si>
  <si>
    <t>Remove excess TWB w/ pipet</t>
  </si>
  <si>
    <r>
      <t xml:space="preserve">Remove the plate from magnet and immediately add 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PCR master mix</t>
    </r>
  </si>
  <si>
    <t xml:space="preserve">Gently pipet to mix </t>
  </si>
  <si>
    <t>Add 10 µl index adapters to each sample (from 96 well index plate, each well is one-time use)</t>
  </si>
  <si>
    <r>
      <t xml:space="preserve">Mix a minimum of 10x (set to 40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l)</t>
    </r>
  </si>
  <si>
    <t>Seal the plate with Microseal B and run the "Flex Amplify" program on the thermal cycler (appoximately 30 minutes)</t>
  </si>
  <si>
    <t>May stop here and store at 2-8C for up to 3 days</t>
  </si>
  <si>
    <t>Library Preparation Using Illumina DNA Prep for Sequencing on the MiSeq (2 of 2)</t>
  </si>
  <si>
    <r>
      <t xml:space="preserve">Clean Up the Libraries </t>
    </r>
    <r>
      <rPr>
        <b/>
        <sz val="12"/>
        <color theme="1"/>
        <rFont val="Calibri"/>
        <family val="2"/>
        <scheme val="minor"/>
      </rPr>
      <t xml:space="preserve">    Date:                                      RunID:                                                        Initials:</t>
    </r>
  </si>
  <si>
    <t>Bring RSB to room temperature (from freezer) and vortex to mix</t>
  </si>
  <si>
    <t>Remove the plate from thermocycler/fridge and centrifuge for 1 min at 280xg</t>
  </si>
  <si>
    <t>Place the plate on magnet for 5 minutes (or until clear)</t>
  </si>
  <si>
    <r>
      <t xml:space="preserve">Transfer 45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of supernatant to new wells </t>
    </r>
  </si>
  <si>
    <t xml:space="preserve">Remove from magnet   </t>
  </si>
  <si>
    <t>Vortex and invert IPB stock several times</t>
  </si>
  <si>
    <r>
      <t xml:space="preserve">Prepare IPB master mix (40.8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IPB +  44.2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H2O per sample)</t>
    </r>
  </si>
  <si>
    <t xml:space="preserve">Volume of IPB </t>
  </si>
  <si>
    <t>Total:</t>
  </si>
  <si>
    <r>
      <t xml:space="preserve">Vortex IPB master mix well and add 85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to each sample well (bead mastermix to DNA ratio 1.88).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If sample loss occurred during tagmentation, use adjusted volumes from Table 5  (Section 9.5.4 of PNL35) to ensure bead mastermix to DNA ration is 1.88).</t>
    </r>
  </si>
  <si>
    <t>Pipet to mix a minimum of 10x (complete mixing is critical)</t>
  </si>
  <si>
    <t>Incubate at room temperature for 5 minutes</t>
  </si>
  <si>
    <t>Place the plate on the magnet for 3 minutes (or until clear)</t>
  </si>
  <si>
    <t>During the incubation, vortex the stock IPB thoroughly</t>
  </si>
  <si>
    <r>
      <t xml:space="preserve">While on the magnet transfer 125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supernatant into new wells.</t>
    </r>
  </si>
  <si>
    <r>
      <t xml:space="preserve">Remove from the magnet and add 15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stock IPB into wells containing supernatant (undiluted beads to DNA ratio 0.12)</t>
    </r>
  </si>
  <si>
    <t>Dilute fresh 80% EtOH (e.g., for 16 samples, 6.4 ml EtOH + 1.6 ml H2O. For 20 samples, 8 ml EtOH + 2 ml H20)</t>
  </si>
  <si>
    <t>Remove and discard supernatant</t>
  </si>
  <si>
    <r>
      <t xml:space="preserve">Add 170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80% EtOH and incubate for 30 seconds</t>
    </r>
  </si>
  <si>
    <t>Pipet to remove the EtOH</t>
  </si>
  <si>
    <t>Remove excess EtOH with pipet if present</t>
  </si>
  <si>
    <t>Allow beads to air dry for 3-5 minutes</t>
  </si>
  <si>
    <r>
      <t xml:space="preserve">Remove from magnet and add 32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RSB</t>
    </r>
  </si>
  <si>
    <t>Pipet to mix thoroughly</t>
  </si>
  <si>
    <t>Incubate at room temperature for 2-5 minutes</t>
  </si>
  <si>
    <t>Place the plate back on the magnet for 3 minutes (or until clear)</t>
  </si>
  <si>
    <r>
      <t xml:space="preserve">Transfer 30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of the supernatant to new wells </t>
    </r>
  </si>
  <si>
    <t>May stop here, store at -25C to -15C for up to 30 days</t>
  </si>
  <si>
    <t>Pool, Dilute, Denaturate And Load the Libraries</t>
  </si>
  <si>
    <r>
      <t xml:space="preserve">Remove 100 </t>
    </r>
    <r>
      <rPr>
        <sz val="11"/>
        <color theme="1"/>
        <rFont val="Calibri"/>
        <family val="2"/>
      </rPr>
      <t>µl of 1M NaOH from the freezer and add 400 µl molecular grade water to dilute to 0.2 N working solution. Invert or vortex to mix.</t>
    </r>
  </si>
  <si>
    <t>Remove HT1 from the freezer and thaw on ice</t>
  </si>
  <si>
    <r>
      <t xml:space="preserve">Pool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(2.5 </t>
    </r>
    <r>
      <rPr>
        <sz val="12"/>
        <color theme="1"/>
        <rFont val="Calibri"/>
        <family val="2"/>
      </rPr>
      <t xml:space="preserve">µl for Campy) </t>
    </r>
    <r>
      <rPr>
        <sz val="12"/>
        <color theme="1"/>
        <rFont val="Calibri"/>
        <family val="2"/>
        <scheme val="minor"/>
      </rPr>
      <t>of each sample into a single well of the plate and pipet well to mix</t>
    </r>
  </si>
  <si>
    <t>Quantify the pool on Qubit - record value on Workbook</t>
  </si>
  <si>
    <t>Calculate Molarity (nM): (pool concentration x 10^6)/(660 g/mol x 1000 bp)  (workbook will calculate)</t>
  </si>
  <si>
    <r>
      <t xml:space="preserve">Calculate volume of pool required for 50 </t>
    </r>
    <r>
      <rPr>
        <sz val="12"/>
        <color theme="1"/>
        <rFont val="Calibri"/>
        <family val="2"/>
      </rPr>
      <t>µl</t>
    </r>
    <r>
      <rPr>
        <sz val="12"/>
        <color theme="1"/>
        <rFont val="Calibri"/>
        <family val="2"/>
        <scheme val="minor"/>
      </rPr>
      <t xml:space="preserve"> of 4 nM: (200/molarity of pool)  (workbook will calculate)</t>
    </r>
  </si>
  <si>
    <r>
      <t xml:space="preserve">Determine volume of RSB needed (50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minus volume above) (workbook will calculate)</t>
    </r>
  </si>
  <si>
    <r>
      <t xml:space="preserve">Dilute appropriately, per workbook guidance (now have 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4 nM pool)</t>
    </r>
  </si>
  <si>
    <r>
      <t xml:space="preserve">Add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of pool to microcentrifuge tube </t>
    </r>
  </si>
  <si>
    <r>
      <t xml:space="preserve">Add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diluted NaOH to the tube, vortex briefly and quick spin (now 2 nM)</t>
    </r>
  </si>
  <si>
    <t xml:space="preserve">Incubate at room temp for 5 minutes  </t>
  </si>
  <si>
    <r>
      <t xml:space="preserve">Add 990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of chilled HT1 (now 20 pM)  </t>
    </r>
  </si>
  <si>
    <t>Dilute library to desired loading concentration </t>
  </si>
  <si>
    <t>Desired Final Loading concentration (12 pM to 20 pM):</t>
  </si>
  <si>
    <t>Volume of 20 pM library pool:</t>
  </si>
  <si>
    <t>Volume of HT1 buffer:</t>
  </si>
  <si>
    <t xml:space="preserve">Place on ice until ready to load </t>
  </si>
  <si>
    <r>
      <t xml:space="preserve">(Optional) Dilute 10 nM PhiX to 2 nM: 1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of 10nM + 4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 of RSB</t>
    </r>
  </si>
  <si>
    <t>(Optional) Combine 5 µl of 2 nM PhiX library and 5 µl of 0.2 N NaOH (now at 1 nM) and incubate for 5 minutes</t>
  </si>
  <si>
    <t>(Optional) Add 490 µl of pre-chilled HT1 to obtain 20 pM of denatured PhiX library</t>
  </si>
  <si>
    <t>(Optional) For v2 sequencing reagents, dilute PhiX to 12.5 pM: 62.5 µl of 20 pM denatured PhiX library + 37.5 µl of pre-chilled HT1</t>
  </si>
  <si>
    <t>(Optional) Spike in PhiX</t>
  </si>
  <si>
    <t>Load the PR1 buffer, clean and load the flow cell</t>
  </si>
  <si>
    <t>Invert the thawed cartridge approximately 10x to mix then tap to bring reagents to the bottom of the wells</t>
  </si>
  <si>
    <t>Use a clean pipet tip to pierce the foil of the Load Samples reservoir on the cartridge</t>
  </si>
  <si>
    <r>
      <t xml:space="preserve">Use a new pipet tip to load 600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pooled, denatured libraries into the Load Sample reservoir and load onto the MiSeq</t>
    </r>
  </si>
  <si>
    <t>Version 8,  June 2024  *Detailed descriptions for steps 80-94 (shaded) may be found in the instrument sequencing SOP PNL38.</t>
  </si>
  <si>
    <t xml:space="preserve">Library Preparation Using Illumina DNA Prep for Sequencing on the iSeq  (1 of 2)   </t>
  </si>
  <si>
    <t># of samples:</t>
  </si>
  <si>
    <t>Vortex BLT and TB1 for 10s  (ensure suspension)</t>
  </si>
  <si>
    <t>Library Preparation Using Illumina DNA Prep for Sequencing on the iSeq (2 of 2)</t>
  </si>
  <si>
    <t>Volume of IPB</t>
  </si>
  <si>
    <r>
      <t xml:space="preserve">While on the magnet transfer 125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supernatant into new wells</t>
    </r>
  </si>
  <si>
    <t>Pool, Dilute And Load the Libraries</t>
  </si>
  <si>
    <r>
      <t xml:space="preserve">Pool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(2.0 </t>
    </r>
    <r>
      <rPr>
        <sz val="12"/>
        <color theme="1"/>
        <rFont val="Calibri"/>
        <family val="2"/>
      </rPr>
      <t xml:space="preserve">µl for Campy &amp; Listeria) </t>
    </r>
    <r>
      <rPr>
        <sz val="12"/>
        <color theme="1"/>
        <rFont val="Calibri"/>
        <family val="2"/>
        <scheme val="minor"/>
      </rPr>
      <t>of each sample into a single well of the plate and pipet well to mix</t>
    </r>
  </si>
  <si>
    <t>Calculate Molarity (nM): (pool concentration x 10^6)/(660 g/mol x 1000 bp) (workbook will calculate)</t>
  </si>
  <si>
    <r>
      <t xml:space="preserve">Dilute 4 nM pool to 200 pM: 2.5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of 4 nM pooled libraries + 47.5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RSB</t>
    </r>
  </si>
  <si>
    <r>
      <t xml:space="preserve">Dilute pool to desired loading concentration (will result in 50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pooled libraries at desired loading concentration):</t>
    </r>
  </si>
  <si>
    <t>Desired loading concentration (80 pM recommended)</t>
  </si>
  <si>
    <t>Volume of 200 pM pool to add</t>
  </si>
  <si>
    <t>Volume of RSB to add</t>
  </si>
  <si>
    <r>
      <t xml:space="preserve">(Optional) Dilute 10 nM PhiX to 1 nM: 2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of 10 nM + 18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 of RSB</t>
    </r>
  </si>
  <si>
    <r>
      <t xml:space="preserve">(Optional) Dilute PhiX (1nM) to 200 pM: 2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of 1 nM PhiX + 8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 RSB</t>
    </r>
  </si>
  <si>
    <r>
      <t xml:space="preserve">(Optional) Dilute PhiX to desired loading concentration (same as libraries above) - will result in 12.5 </t>
    </r>
    <r>
      <rPr>
        <i/>
        <sz val="11"/>
        <color theme="1"/>
        <rFont val="Calibri"/>
        <family val="2"/>
      </rPr>
      <t>µ</t>
    </r>
    <r>
      <rPr>
        <i/>
        <sz val="11"/>
        <color theme="1"/>
        <rFont val="Calibri"/>
        <family val="2"/>
        <scheme val="minor"/>
      </rPr>
      <t>l of PhiX at desired loading conc.</t>
    </r>
  </si>
  <si>
    <t xml:space="preserve"> PhiX loading concentration (pM)</t>
  </si>
  <si>
    <t>Volume of 200 pM PhiX to add</t>
  </si>
  <si>
    <t>Remove thawed cartridge from packaging and invert 5x to mix then tap the cartridge on the counter 5x</t>
  </si>
  <si>
    <t>Use a clean pipet tip to pierce the foil of the Library reservoir on the cartridge</t>
  </si>
  <si>
    <r>
      <t xml:space="preserve">Use a new pipet tip to load 20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the pool</t>
    </r>
  </si>
  <si>
    <t>Load the flow cell into the cartridge and then load the cartridge onto the iSeq</t>
  </si>
  <si>
    <t>Version 8,  June 2024  *Detailed descriptions for steps 78-86 (shaded) may be found in the instrument sequencing SOP PNL40.</t>
  </si>
  <si>
    <t xml:space="preserve">Library Preparation Using Illumina DNA Prep for Sequencing on the MiniSeq  (1 of 2)   </t>
  </si>
  <si>
    <t>Bring BLTand TB1 to room temperature (BLT from fridge, TB1 from freezer) - approx 30 minutes ahead of time</t>
  </si>
  <si>
    <r>
      <t xml:space="preserve">Remove 100 </t>
    </r>
    <r>
      <rPr>
        <sz val="11"/>
        <color theme="1"/>
        <rFont val="Calibri"/>
        <family val="2"/>
      </rPr>
      <t>µl of 1M NaOH from the freezer and add 900 µl molecular grade water to dilute to 0.1N working solution. Invert or vortex to mix</t>
    </r>
  </si>
  <si>
    <r>
      <t>Pool 5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(2.5 </t>
    </r>
    <r>
      <rPr>
        <sz val="12"/>
        <color theme="1"/>
        <rFont val="Calibri"/>
        <family val="2"/>
      </rPr>
      <t xml:space="preserve">µl for Campy) </t>
    </r>
    <r>
      <rPr>
        <sz val="12"/>
        <color theme="1"/>
        <rFont val="Calibri"/>
        <family val="2"/>
        <scheme val="minor"/>
      </rPr>
      <t>of each sample into a single well of the plate and pipet well to mix</t>
    </r>
  </si>
  <si>
    <r>
      <t xml:space="preserve">Dilute 4 nM pool to 1 nM pool by adding 75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 xml:space="preserve">l RSB + 25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pool in a new well</t>
    </r>
  </si>
  <si>
    <r>
      <t xml:space="preserve">Add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diluted NaOH to the tube, vortex briefly and quick spin (now 500 pM)</t>
    </r>
  </si>
  <si>
    <r>
      <t xml:space="preserve">Add 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200 mM Tris-HCL pH7, then vortex briefly and centrifuge (now 333 pM)</t>
    </r>
  </si>
  <si>
    <t xml:space="preserve">Incubate at room temp for 1 minutes  </t>
  </si>
  <si>
    <r>
      <t xml:space="preserve">Add 985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chilled HT1  (now 5 pM), vortex and quick spin</t>
    </r>
  </si>
  <si>
    <t>Desired Final Loading concentration (1.3 pM to 1.4 pM):</t>
  </si>
  <si>
    <t>Volume of 5 pM library pool:</t>
  </si>
  <si>
    <t>Place on ice until ready to load (do not allow to sit longer than 30 minutes)</t>
  </si>
  <si>
    <r>
      <t xml:space="preserve">(Optional) Dilute 10 nM PhiX to 4 nM: 10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 PhiX + 15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 of RSB</t>
    </r>
  </si>
  <si>
    <t>(Optional) Combine 5 µl of 4 nM PhiX library and 5 µl of 0.1 N NaOH and incubate for 5 minutes</t>
  </si>
  <si>
    <r>
      <t xml:space="preserve">(Optional) Add 5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 of 200 mM Tris-HCl pH 7</t>
    </r>
  </si>
  <si>
    <t>(Optional) Add 985 µl of pre-chilled HT1 to obtain 20 pM denatured PhiX library</t>
  </si>
  <si>
    <r>
      <t xml:space="preserve">(Optional) Dilute PhiX to loading concentration (32.5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PhiX + 467.5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HT1 for 1.3 pM or 35.0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 xml:space="preserve">l PhiX + 465.0 </t>
    </r>
    <r>
      <rPr>
        <i/>
        <sz val="12"/>
        <color theme="1"/>
        <rFont val="Calibri"/>
        <family val="2"/>
      </rPr>
      <t>µ</t>
    </r>
    <r>
      <rPr>
        <i/>
        <sz val="12"/>
        <color theme="1"/>
        <rFont val="Calibri"/>
        <family val="2"/>
        <scheme val="minor"/>
      </rPr>
      <t>l HT1 for 1.4 pM)</t>
    </r>
  </si>
  <si>
    <t>Clean the flow cell with 70% ethanol and then dry with lens paper or equivalent. Place into the flow cell compartment</t>
  </si>
  <si>
    <t>Invert the thawed cartridge approximately 10x to mix then tap to bring reagents to the bottom of the wells.</t>
  </si>
  <si>
    <r>
      <t xml:space="preserve">Use a new pipet tip to load 500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 of pooled, denatured libraries into the Load Sample reservoir and load onto the MiniSeq</t>
    </r>
  </si>
  <si>
    <t>Version 8,  June 2024  *Detailed descriptions for steps 80-98 (shaded) may be found in the instrument sequencing SOP PNL39.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</si>
</sst>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color theme="1"/>
      <name val="Calibri"/>
      <family val="2"/>
    </font>
    <font>
      <i/>
      <sz val="11"/>
      <color theme="1"/>
      <name val="Calibri"/>
      <family val="2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</font>
    <font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0" fillId="0" borderId="1" xfId="0" applyBorder="1"/>
    <xf numFmtId="0" fontId="7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17" fontId="9" fillId="0" borderId="0" xfId="0" applyNumberFormat="1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0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13" fillId="0" borderId="1" xfId="0" applyFont="1" applyBorder="1" applyAlignment="1">
      <alignment horizontal="right"/>
    </xf>
    <xf numFmtId="0" fontId="1" fillId="0" borderId="2" xfId="0" applyFont="1" applyBorder="1"/>
    <xf numFmtId="0" fontId="3" fillId="4" borderId="1" xfId="0" applyFont="1" applyFill="1" applyBorder="1"/>
    <xf numFmtId="2" fontId="2" fillId="6" borderId="5" xfId="0" applyNumberFormat="1" applyFont="1" applyFill="1" applyBorder="1"/>
    <xf numFmtId="0" fontId="2" fillId="6" borderId="5" xfId="0" applyFont="1" applyFill="1" applyBorder="1"/>
    <xf numFmtId="0" fontId="1" fillId="5" borderId="2" xfId="0" applyFont="1" applyFill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0" fillId="0" borderId="2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1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2" fontId="0" fillId="7" borderId="6" xfId="0" applyNumberFormat="1" applyFill="1" applyBorder="1"/>
    <xf numFmtId="0" fontId="0" fillId="0" borderId="3" xfId="0" applyBorder="1" applyAlignment="1">
      <alignment horizontal="left" vertical="center"/>
    </xf>
    <xf numFmtId="0" fontId="0" fillId="6" borderId="1" xfId="0" applyFill="1" applyBorder="1"/>
    <xf numFmtId="0" fontId="0" fillId="7" borderId="6" xfId="0" applyFill="1" applyBorder="1"/>
    <xf numFmtId="0" fontId="0" fillId="0" borderId="3" xfId="0" applyBorder="1"/>
    <xf numFmtId="0" fontId="1" fillId="0" borderId="3" xfId="0" applyFont="1" applyBorder="1" applyAlignment="1">
      <alignment horizontal="left"/>
    </xf>
    <xf numFmtId="0" fontId="0" fillId="7" borderId="1" xfId="0" applyFill="1" applyBorder="1"/>
    <xf numFmtId="0" fontId="1" fillId="7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/>
    </xf>
    <xf numFmtId="0" fontId="10" fillId="0" borderId="3" xfId="0" applyFont="1" applyBorder="1" applyAlignment="1">
      <alignment horizontal="left" vertical="center"/>
    </xf>
    <xf numFmtId="0" fontId="2" fillId="0" borderId="0" xfId="0" applyFont="1"/>
    <xf numFmtId="0" fontId="13" fillId="0" borderId="2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right" indent="1"/>
    </xf>
    <xf numFmtId="0" fontId="0" fillId="0" borderId="4" xfId="0" applyBorder="1" applyAlignment="1">
      <alignment horizontal="right" indent="1"/>
    </xf>
    <xf numFmtId="0" fontId="0" fillId="0" borderId="3" xfId="0" applyBorder="1" applyAlignment="1">
      <alignment horizontal="right" inden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21"/>
  <sheetViews>
    <sheetView tabSelected="1" zoomScale="110" zoomScaleNormal="110" workbookViewId="0">
      <selection activeCell="C113" sqref="C113:D113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30.7109375" style="1" customWidth="1"/>
    <col min="5" max="5" width="15.28515625" style="1" customWidth="1"/>
    <col min="6" max="16384" width="9.28515625" style="1"/>
  </cols>
  <sheetData>
    <row r="1" spans="1:4">
      <c r="A1" s="72" t="s">
        <v>0</v>
      </c>
      <c r="B1" s="72"/>
      <c r="C1" s="72"/>
      <c r="D1" s="72"/>
    </row>
    <row r="2" spans="1:4">
      <c r="A2" s="20" t="s">
        <v>1</v>
      </c>
      <c r="B2" s="20"/>
      <c r="C2" s="20"/>
      <c r="D2" s="21" t="s">
        <v>2</v>
      </c>
    </row>
    <row r="3" spans="1:4">
      <c r="A3" s="8" t="s">
        <v>3</v>
      </c>
      <c r="B3" s="2">
        <v>1</v>
      </c>
      <c r="C3" s="19" t="s">
        <v>4</v>
      </c>
      <c r="D3" s="35">
        <v>0</v>
      </c>
    </row>
    <row r="4" spans="1:4">
      <c r="A4" s="8" t="s">
        <v>3</v>
      </c>
      <c r="B4" s="2">
        <v>2</v>
      </c>
      <c r="C4" s="65" t="s">
        <v>5</v>
      </c>
      <c r="D4" s="67"/>
    </row>
    <row r="5" spans="1:4">
      <c r="A5" s="8" t="s">
        <v>3</v>
      </c>
      <c r="B5" s="2">
        <v>3</v>
      </c>
      <c r="C5" s="77" t="s">
        <v>6</v>
      </c>
      <c r="D5" s="67"/>
    </row>
    <row r="6" spans="1:4">
      <c r="A6" s="8" t="s">
        <v>3</v>
      </c>
      <c r="B6" s="2">
        <v>4</v>
      </c>
      <c r="C6" s="77" t="s">
        <v>7</v>
      </c>
      <c r="D6" s="67"/>
    </row>
    <row r="7" spans="1:4">
      <c r="A7" s="8" t="s">
        <v>3</v>
      </c>
      <c r="B7" s="2">
        <v>5</v>
      </c>
      <c r="C7" s="65" t="s">
        <v>8</v>
      </c>
      <c r="D7" s="67"/>
    </row>
    <row r="8" spans="1:4">
      <c r="A8" s="8" t="s">
        <v>3</v>
      </c>
      <c r="B8" s="2">
        <v>6</v>
      </c>
      <c r="C8" s="2" t="s">
        <v>9</v>
      </c>
      <c r="D8" s="5" t="s">
        <v>10</v>
      </c>
    </row>
    <row r="9" spans="1:4">
      <c r="A9" s="54" t="s">
        <v>11</v>
      </c>
      <c r="B9" s="55"/>
      <c r="C9" s="56"/>
      <c r="D9" s="13">
        <f>(($D$3+2)*10)</f>
        <v>20</v>
      </c>
    </row>
    <row r="10" spans="1:4">
      <c r="A10" s="54" t="s">
        <v>12</v>
      </c>
      <c r="B10" s="55"/>
      <c r="C10" s="56"/>
      <c r="D10" s="13">
        <f>(($D$3+2)*10)</f>
        <v>20</v>
      </c>
    </row>
    <row r="11" spans="1:4">
      <c r="A11" s="28"/>
      <c r="B11" s="29"/>
      <c r="C11" s="29" t="s">
        <v>13</v>
      </c>
      <c r="D11" s="13">
        <f>SUM(D9:D10)</f>
        <v>40</v>
      </c>
    </row>
    <row r="12" spans="1:4">
      <c r="A12" s="8" t="s">
        <v>3</v>
      </c>
      <c r="B12" s="2">
        <v>7</v>
      </c>
      <c r="C12" s="65" t="s">
        <v>14</v>
      </c>
      <c r="D12" s="67"/>
    </row>
    <row r="13" spans="1:4">
      <c r="A13" s="8" t="s">
        <v>3</v>
      </c>
      <c r="B13" s="2">
        <v>8</v>
      </c>
      <c r="C13" s="65" t="s">
        <v>15</v>
      </c>
      <c r="D13" s="67"/>
    </row>
    <row r="14" spans="1:4">
      <c r="A14" s="8" t="s">
        <v>3</v>
      </c>
      <c r="B14" s="2">
        <v>9</v>
      </c>
      <c r="C14" s="65" t="s">
        <v>16</v>
      </c>
      <c r="D14" s="67"/>
    </row>
    <row r="15" spans="1:4">
      <c r="A15" s="8" t="s">
        <v>3</v>
      </c>
      <c r="B15" s="2">
        <v>10</v>
      </c>
      <c r="C15" s="65" t="s">
        <v>17</v>
      </c>
      <c r="D15" s="67"/>
    </row>
    <row r="16" spans="1:4">
      <c r="A16" s="8" t="s">
        <v>3</v>
      </c>
      <c r="B16" s="2">
        <v>11</v>
      </c>
      <c r="C16" s="65" t="s">
        <v>18</v>
      </c>
      <c r="D16" s="66"/>
    </row>
    <row r="17" spans="1:4">
      <c r="A17" s="68" t="s">
        <v>19</v>
      </c>
      <c r="B17" s="69"/>
      <c r="C17" s="69"/>
      <c r="D17" s="70"/>
    </row>
    <row r="18" spans="1:4">
      <c r="A18" s="8" t="s">
        <v>3</v>
      </c>
      <c r="B18" s="2">
        <v>12</v>
      </c>
      <c r="C18" s="51" t="s">
        <v>20</v>
      </c>
      <c r="D18" s="53"/>
    </row>
    <row r="19" spans="1:4">
      <c r="A19" s="8" t="s">
        <v>3</v>
      </c>
      <c r="B19" s="2">
        <v>13</v>
      </c>
      <c r="C19" s="51" t="s">
        <v>21</v>
      </c>
      <c r="D19" s="53"/>
    </row>
    <row r="20" spans="1:4">
      <c r="A20" s="8" t="s">
        <v>3</v>
      </c>
      <c r="B20" s="2">
        <v>14</v>
      </c>
      <c r="C20" s="51" t="s">
        <v>22</v>
      </c>
      <c r="D20" s="53"/>
    </row>
    <row r="21" spans="1:4">
      <c r="A21" s="8" t="s">
        <v>3</v>
      </c>
      <c r="B21" s="2">
        <v>15</v>
      </c>
      <c r="C21" s="65" t="s">
        <v>17</v>
      </c>
      <c r="D21" s="67"/>
    </row>
    <row r="22" spans="1:4" s="3" customFormat="1">
      <c r="A22" s="8" t="s">
        <v>3</v>
      </c>
      <c r="B22" s="2">
        <v>16</v>
      </c>
      <c r="C22" s="51" t="s">
        <v>23</v>
      </c>
      <c r="D22" s="53"/>
    </row>
    <row r="23" spans="1:4" s="3" customFormat="1">
      <c r="A23" s="8" t="s">
        <v>3</v>
      </c>
      <c r="B23" s="2">
        <v>17</v>
      </c>
      <c r="C23" s="27" t="s">
        <v>24</v>
      </c>
      <c r="D23" s="36"/>
    </row>
    <row r="24" spans="1:4" s="3" customFormat="1">
      <c r="A24" s="8" t="s">
        <v>3</v>
      </c>
      <c r="B24" s="2">
        <v>18</v>
      </c>
      <c r="C24" s="51" t="s">
        <v>25</v>
      </c>
      <c r="D24" s="53"/>
    </row>
    <row r="25" spans="1:4">
      <c r="A25" s="8" t="s">
        <v>3</v>
      </c>
      <c r="B25" s="2">
        <v>19</v>
      </c>
      <c r="C25" s="51" t="s">
        <v>26</v>
      </c>
      <c r="D25" s="53"/>
    </row>
    <row r="26" spans="1:4">
      <c r="A26" s="8" t="s">
        <v>3</v>
      </c>
      <c r="B26" s="2">
        <v>20</v>
      </c>
      <c r="C26" s="51" t="s">
        <v>27</v>
      </c>
      <c r="D26" s="53"/>
    </row>
    <row r="27" spans="1:4">
      <c r="A27" s="8" t="s">
        <v>3</v>
      </c>
      <c r="B27" s="2">
        <v>21</v>
      </c>
      <c r="C27" s="51" t="s">
        <v>28</v>
      </c>
      <c r="D27" s="53"/>
    </row>
    <row r="28" spans="1:4">
      <c r="A28" s="8" t="s">
        <v>3</v>
      </c>
      <c r="B28" s="2">
        <v>22</v>
      </c>
      <c r="C28" s="51" t="s">
        <v>29</v>
      </c>
      <c r="D28" s="53"/>
    </row>
    <row r="29" spans="1:4">
      <c r="A29" s="8" t="s">
        <v>3</v>
      </c>
      <c r="B29" s="2">
        <v>23</v>
      </c>
      <c r="C29" s="51" t="s">
        <v>26</v>
      </c>
      <c r="D29" s="53"/>
    </row>
    <row r="30" spans="1:4">
      <c r="A30" s="8" t="s">
        <v>3</v>
      </c>
      <c r="B30" s="2">
        <v>24</v>
      </c>
      <c r="C30" s="51" t="s">
        <v>30</v>
      </c>
      <c r="D30" s="53"/>
    </row>
    <row r="31" spans="1:4">
      <c r="A31" s="8" t="s">
        <v>3</v>
      </c>
      <c r="B31" s="2">
        <v>25</v>
      </c>
      <c r="C31" s="51" t="s">
        <v>28</v>
      </c>
      <c r="D31" s="53"/>
    </row>
    <row r="32" spans="1:4">
      <c r="A32" s="8" t="s">
        <v>3</v>
      </c>
      <c r="B32" s="2">
        <v>26</v>
      </c>
      <c r="C32" s="51" t="s">
        <v>29</v>
      </c>
      <c r="D32" s="53"/>
    </row>
    <row r="33" spans="1:4">
      <c r="A33" s="8" t="s">
        <v>3</v>
      </c>
      <c r="B33" s="2">
        <v>27</v>
      </c>
      <c r="C33" s="51" t="s">
        <v>26</v>
      </c>
      <c r="D33" s="53"/>
    </row>
    <row r="34" spans="1:4">
      <c r="A34" s="8" t="s">
        <v>3</v>
      </c>
      <c r="B34" s="2">
        <v>28</v>
      </c>
      <c r="C34" s="51" t="s">
        <v>31</v>
      </c>
      <c r="D34" s="53"/>
    </row>
    <row r="35" spans="1:4">
      <c r="A35" s="8" t="s">
        <v>3</v>
      </c>
      <c r="B35" s="2">
        <v>29</v>
      </c>
      <c r="C35" s="51" t="s">
        <v>28</v>
      </c>
      <c r="D35" s="53"/>
    </row>
    <row r="36" spans="1:4">
      <c r="A36" s="8" t="s">
        <v>3</v>
      </c>
      <c r="B36" s="2">
        <v>30</v>
      </c>
      <c r="C36" s="51" t="s">
        <v>29</v>
      </c>
      <c r="D36" s="53"/>
    </row>
    <row r="37" spans="1:4">
      <c r="A37" s="57" t="s">
        <v>32</v>
      </c>
      <c r="B37" s="57"/>
      <c r="C37" s="57"/>
      <c r="D37" s="57"/>
    </row>
    <row r="38" spans="1:4">
      <c r="A38" s="8" t="s">
        <v>3</v>
      </c>
      <c r="B38" s="2">
        <v>31</v>
      </c>
      <c r="C38" s="51" t="s">
        <v>33</v>
      </c>
      <c r="D38" s="53"/>
    </row>
    <row r="39" spans="1:4">
      <c r="A39" s="8" t="s">
        <v>3</v>
      </c>
      <c r="B39" s="2">
        <v>32</v>
      </c>
      <c r="C39" s="65" t="s">
        <v>34</v>
      </c>
      <c r="D39" s="66"/>
    </row>
    <row r="40" spans="1:4">
      <c r="A40" s="8" t="s">
        <v>3</v>
      </c>
      <c r="B40" s="2">
        <v>33</v>
      </c>
      <c r="C40" s="2" t="s">
        <v>35</v>
      </c>
      <c r="D40" s="11" t="s">
        <v>36</v>
      </c>
    </row>
    <row r="41" spans="1:4">
      <c r="A41" s="54" t="s">
        <v>37</v>
      </c>
      <c r="B41" s="55"/>
      <c r="C41" s="56"/>
      <c r="D41" s="12">
        <f>(($D$3+2)*20)</f>
        <v>40</v>
      </c>
    </row>
    <row r="42" spans="1:4">
      <c r="A42" s="54" t="s">
        <v>38</v>
      </c>
      <c r="B42" s="55"/>
      <c r="C42" s="56"/>
      <c r="D42" s="12">
        <f>(($D$3+2)*20)</f>
        <v>40</v>
      </c>
    </row>
    <row r="43" spans="1:4">
      <c r="A43" s="28"/>
      <c r="B43" s="29"/>
      <c r="C43" s="29" t="s">
        <v>13</v>
      </c>
      <c r="D43" s="12">
        <f>SUM(D41:D42)</f>
        <v>80</v>
      </c>
    </row>
    <row r="44" spans="1:4">
      <c r="A44" s="8" t="s">
        <v>3</v>
      </c>
      <c r="B44" s="2">
        <v>34</v>
      </c>
      <c r="C44" s="51" t="s">
        <v>39</v>
      </c>
      <c r="D44" s="53"/>
    </row>
    <row r="45" spans="1:4">
      <c r="A45" s="8" t="s">
        <v>3</v>
      </c>
      <c r="B45" s="2">
        <v>35</v>
      </c>
      <c r="C45" s="51" t="s">
        <v>40</v>
      </c>
      <c r="D45" s="53"/>
    </row>
    <row r="46" spans="1:4">
      <c r="A46" s="8" t="s">
        <v>3</v>
      </c>
      <c r="B46" s="2">
        <v>36</v>
      </c>
      <c r="C46" s="51" t="s">
        <v>41</v>
      </c>
      <c r="D46" s="53"/>
    </row>
    <row r="47" spans="1:4">
      <c r="A47" s="8" t="s">
        <v>3</v>
      </c>
      <c r="B47" s="2">
        <v>37</v>
      </c>
      <c r="C47" s="51" t="s">
        <v>42</v>
      </c>
      <c r="D47" s="53"/>
    </row>
    <row r="48" spans="1:4">
      <c r="A48" s="8" t="s">
        <v>3</v>
      </c>
      <c r="B48" s="2">
        <v>38</v>
      </c>
      <c r="C48" s="51" t="s">
        <v>43</v>
      </c>
      <c r="D48" s="53"/>
    </row>
    <row r="49" spans="1:4">
      <c r="A49" s="8" t="s">
        <v>3</v>
      </c>
      <c r="B49" s="2">
        <v>39</v>
      </c>
      <c r="C49" s="51" t="s">
        <v>44</v>
      </c>
      <c r="D49" s="53"/>
    </row>
    <row r="50" spans="1:4">
      <c r="A50" s="8" t="s">
        <v>3</v>
      </c>
      <c r="B50" s="2">
        <v>40</v>
      </c>
      <c r="C50" s="51" t="s">
        <v>45</v>
      </c>
      <c r="D50" s="53"/>
    </row>
    <row r="51" spans="1:4">
      <c r="A51" s="8" t="s">
        <v>3</v>
      </c>
      <c r="B51" s="2">
        <v>41</v>
      </c>
      <c r="C51" s="51" t="s">
        <v>46</v>
      </c>
      <c r="D51" s="53"/>
    </row>
    <row r="52" spans="1:4">
      <c r="A52" s="2"/>
      <c r="B52" s="2"/>
      <c r="C52" s="76" t="s">
        <v>47</v>
      </c>
      <c r="D52" s="76"/>
    </row>
    <row r="55" spans="1:4">
      <c r="C55" s="6"/>
    </row>
    <row r="56" spans="1:4">
      <c r="C56" s="7"/>
    </row>
    <row r="58" spans="1:4">
      <c r="A58" s="73" t="s">
        <v>48</v>
      </c>
      <c r="B58" s="74"/>
      <c r="C58" s="74"/>
      <c r="D58" s="75"/>
    </row>
    <row r="59" spans="1:4">
      <c r="A59" s="57" t="s">
        <v>49</v>
      </c>
      <c r="B59" s="57"/>
      <c r="C59" s="57"/>
      <c r="D59" s="57"/>
    </row>
    <row r="60" spans="1:4">
      <c r="A60" s="8" t="s">
        <v>3</v>
      </c>
      <c r="B60" s="2">
        <v>42</v>
      </c>
      <c r="C60" s="51" t="s">
        <v>50</v>
      </c>
      <c r="D60" s="53"/>
    </row>
    <row r="61" spans="1:4">
      <c r="A61" s="8" t="s">
        <v>3</v>
      </c>
      <c r="B61" s="2">
        <v>43</v>
      </c>
      <c r="C61" s="51" t="s">
        <v>51</v>
      </c>
      <c r="D61" s="53"/>
    </row>
    <row r="62" spans="1:4">
      <c r="A62" s="8" t="s">
        <v>3</v>
      </c>
      <c r="B62" s="2">
        <v>44</v>
      </c>
      <c r="C62" s="51" t="s">
        <v>52</v>
      </c>
      <c r="D62" s="53"/>
    </row>
    <row r="63" spans="1:4">
      <c r="A63" s="8" t="s">
        <v>3</v>
      </c>
      <c r="B63" s="2">
        <v>45</v>
      </c>
      <c r="C63" s="51" t="s">
        <v>53</v>
      </c>
      <c r="D63" s="53"/>
    </row>
    <row r="64" spans="1:4">
      <c r="A64" s="8" t="s">
        <v>3</v>
      </c>
      <c r="B64" s="2">
        <v>46</v>
      </c>
      <c r="C64" s="51" t="s">
        <v>54</v>
      </c>
      <c r="D64" s="53"/>
    </row>
    <row r="65" spans="1:4">
      <c r="A65" s="8" t="s">
        <v>3</v>
      </c>
      <c r="B65" s="2">
        <v>47</v>
      </c>
      <c r="C65" s="51" t="s">
        <v>55</v>
      </c>
      <c r="D65" s="53"/>
    </row>
    <row r="66" spans="1:4">
      <c r="A66" s="8" t="s">
        <v>3</v>
      </c>
      <c r="B66" s="2">
        <v>48</v>
      </c>
      <c r="C66" s="2" t="s">
        <v>56</v>
      </c>
      <c r="D66" s="5" t="s">
        <v>10</v>
      </c>
    </row>
    <row r="67" spans="1:4">
      <c r="A67" s="62" t="s">
        <v>57</v>
      </c>
      <c r="B67" s="63"/>
      <c r="C67" s="64"/>
      <c r="D67" s="14">
        <f>(($D$3+2)*40.8)</f>
        <v>81.599999999999994</v>
      </c>
    </row>
    <row r="68" spans="1:4">
      <c r="A68" s="62" t="s">
        <v>38</v>
      </c>
      <c r="B68" s="63"/>
      <c r="C68" s="64"/>
      <c r="D68" s="14">
        <f>(($D$3+2)*44.2)</f>
        <v>88.4</v>
      </c>
    </row>
    <row r="69" spans="1:4">
      <c r="A69" s="30"/>
      <c r="B69" s="31"/>
      <c r="C69" s="31" t="s">
        <v>58</v>
      </c>
      <c r="D69" s="14">
        <f>SUM(D67:D68)</f>
        <v>170</v>
      </c>
    </row>
    <row r="70" spans="1:4" ht="28.15" customHeight="1">
      <c r="A70" s="8" t="s">
        <v>3</v>
      </c>
      <c r="B70" s="2">
        <v>49</v>
      </c>
      <c r="C70" s="60" t="s">
        <v>59</v>
      </c>
      <c r="D70" s="61"/>
    </row>
    <row r="71" spans="1:4">
      <c r="A71" s="8" t="s">
        <v>3</v>
      </c>
      <c r="B71" s="2">
        <v>50</v>
      </c>
      <c r="C71" s="51" t="s">
        <v>60</v>
      </c>
      <c r="D71" s="53"/>
    </row>
    <row r="72" spans="1:4">
      <c r="A72" s="8" t="s">
        <v>3</v>
      </c>
      <c r="B72" s="2">
        <v>51</v>
      </c>
      <c r="C72" s="51" t="s">
        <v>61</v>
      </c>
      <c r="D72" s="53"/>
    </row>
    <row r="73" spans="1:4">
      <c r="A73" s="8" t="s">
        <v>3</v>
      </c>
      <c r="B73" s="2">
        <v>52</v>
      </c>
      <c r="C73" s="51" t="s">
        <v>62</v>
      </c>
      <c r="D73" s="53"/>
    </row>
    <row r="74" spans="1:4">
      <c r="A74" s="8" t="s">
        <v>3</v>
      </c>
      <c r="B74" s="2">
        <v>53</v>
      </c>
      <c r="C74" s="51" t="s">
        <v>63</v>
      </c>
      <c r="D74" s="53"/>
    </row>
    <row r="75" spans="1:4">
      <c r="A75" s="8" t="s">
        <v>3</v>
      </c>
      <c r="B75" s="2">
        <v>54</v>
      </c>
      <c r="C75" s="51" t="s">
        <v>64</v>
      </c>
      <c r="D75" s="53"/>
    </row>
    <row r="76" spans="1:4">
      <c r="A76" s="8" t="s">
        <v>3</v>
      </c>
      <c r="B76" s="2">
        <v>55</v>
      </c>
      <c r="C76" s="51" t="s">
        <v>65</v>
      </c>
      <c r="D76" s="53"/>
    </row>
    <row r="77" spans="1:4">
      <c r="A77" s="8" t="s">
        <v>3</v>
      </c>
      <c r="B77" s="2">
        <v>56</v>
      </c>
      <c r="C77" s="51" t="s">
        <v>60</v>
      </c>
      <c r="D77" s="53"/>
    </row>
    <row r="78" spans="1:4">
      <c r="A78" s="8" t="s">
        <v>3</v>
      </c>
      <c r="B78" s="2">
        <v>57</v>
      </c>
      <c r="C78" s="51" t="s">
        <v>61</v>
      </c>
      <c r="D78" s="53"/>
    </row>
    <row r="79" spans="1:4">
      <c r="A79" s="8" t="s">
        <v>3</v>
      </c>
      <c r="B79" s="2">
        <v>58</v>
      </c>
      <c r="C79" s="51" t="s">
        <v>66</v>
      </c>
      <c r="D79" s="53"/>
    </row>
    <row r="80" spans="1:4">
      <c r="A80" s="8" t="s">
        <v>3</v>
      </c>
      <c r="B80" s="2">
        <v>59</v>
      </c>
      <c r="C80" s="51" t="s">
        <v>25</v>
      </c>
      <c r="D80" s="53"/>
    </row>
    <row r="81" spans="1:4">
      <c r="A81" s="8" t="s">
        <v>3</v>
      </c>
      <c r="B81" s="2">
        <v>60</v>
      </c>
      <c r="C81" s="51" t="s">
        <v>67</v>
      </c>
      <c r="D81" s="53"/>
    </row>
    <row r="82" spans="1:4">
      <c r="A82" s="8" t="s">
        <v>3</v>
      </c>
      <c r="B82" s="2">
        <v>61</v>
      </c>
      <c r="C82" s="51" t="s">
        <v>68</v>
      </c>
      <c r="D82" s="53"/>
    </row>
    <row r="83" spans="1:4">
      <c r="A83" s="8" t="s">
        <v>3</v>
      </c>
      <c r="B83" s="2">
        <v>62</v>
      </c>
      <c r="C83" s="51" t="s">
        <v>69</v>
      </c>
      <c r="D83" s="53"/>
    </row>
    <row r="84" spans="1:4">
      <c r="A84" s="8" t="s">
        <v>3</v>
      </c>
      <c r="B84" s="2">
        <v>63</v>
      </c>
      <c r="C84" s="51" t="s">
        <v>68</v>
      </c>
      <c r="D84" s="53"/>
    </row>
    <row r="85" spans="1:4">
      <c r="A85" s="8" t="s">
        <v>3</v>
      </c>
      <c r="B85" s="2">
        <v>64</v>
      </c>
      <c r="C85" s="51" t="s">
        <v>69</v>
      </c>
      <c r="D85" s="53"/>
    </row>
    <row r="86" spans="1:4">
      <c r="A86" s="8" t="s">
        <v>3</v>
      </c>
      <c r="B86" s="2">
        <v>65</v>
      </c>
      <c r="C86" s="51" t="s">
        <v>70</v>
      </c>
      <c r="D86" s="53"/>
    </row>
    <row r="87" spans="1:4">
      <c r="A87" s="8" t="s">
        <v>3</v>
      </c>
      <c r="B87" s="2">
        <v>66</v>
      </c>
      <c r="C87" s="51" t="s">
        <v>71</v>
      </c>
      <c r="D87" s="53"/>
    </row>
    <row r="88" spans="1:4">
      <c r="A88" s="8" t="s">
        <v>3</v>
      </c>
      <c r="B88" s="2">
        <v>67</v>
      </c>
      <c r="C88" s="51" t="s">
        <v>72</v>
      </c>
      <c r="D88" s="53"/>
    </row>
    <row r="89" spans="1:4">
      <c r="A89" s="8" t="s">
        <v>3</v>
      </c>
      <c r="B89" s="2">
        <v>68</v>
      </c>
      <c r="C89" s="51" t="s">
        <v>73</v>
      </c>
      <c r="D89" s="53"/>
    </row>
    <row r="90" spans="1:4">
      <c r="A90" s="8" t="s">
        <v>3</v>
      </c>
      <c r="B90" s="2">
        <v>69</v>
      </c>
      <c r="C90" s="51" t="s">
        <v>74</v>
      </c>
      <c r="D90" s="53"/>
    </row>
    <row r="91" spans="1:4">
      <c r="A91" s="8" t="s">
        <v>3</v>
      </c>
      <c r="B91" s="2">
        <v>70</v>
      </c>
      <c r="C91" s="51" t="s">
        <v>75</v>
      </c>
      <c r="D91" s="53"/>
    </row>
    <row r="92" spans="1:4">
      <c r="A92" s="8" t="s">
        <v>3</v>
      </c>
      <c r="B92" s="2">
        <v>71</v>
      </c>
      <c r="C92" s="51" t="s">
        <v>76</v>
      </c>
      <c r="D92" s="53"/>
    </row>
    <row r="93" spans="1:4">
      <c r="A93" s="2"/>
      <c r="B93" s="76" t="s">
        <v>77</v>
      </c>
      <c r="C93" s="76"/>
      <c r="D93" s="76"/>
    </row>
    <row r="94" spans="1:4">
      <c r="A94" s="71" t="s">
        <v>78</v>
      </c>
      <c r="B94" s="71"/>
      <c r="C94" s="71"/>
      <c r="D94" s="71"/>
    </row>
    <row r="95" spans="1:4">
      <c r="A95" s="9" t="s">
        <v>3</v>
      </c>
      <c r="B95" s="10">
        <v>72</v>
      </c>
      <c r="C95" s="4" t="s">
        <v>79</v>
      </c>
      <c r="D95" s="2"/>
    </row>
    <row r="96" spans="1:4">
      <c r="A96" s="9" t="s">
        <v>3</v>
      </c>
      <c r="B96" s="10">
        <v>73</v>
      </c>
      <c r="C96" s="51" t="s">
        <v>80</v>
      </c>
      <c r="D96" s="53"/>
    </row>
    <row r="97" spans="1:4">
      <c r="A97" s="8" t="s">
        <v>3</v>
      </c>
      <c r="B97" s="2">
        <v>74</v>
      </c>
      <c r="C97" s="51" t="s">
        <v>81</v>
      </c>
      <c r="D97" s="52"/>
    </row>
    <row r="98" spans="1:4">
      <c r="A98" s="8" t="s">
        <v>3</v>
      </c>
      <c r="B98" s="2">
        <v>75</v>
      </c>
      <c r="C98" s="51" t="s">
        <v>82</v>
      </c>
      <c r="D98" s="53"/>
    </row>
    <row r="99" spans="1:4">
      <c r="A99" s="8" t="s">
        <v>3</v>
      </c>
      <c r="B99" s="2">
        <v>76</v>
      </c>
      <c r="C99" s="51" t="s">
        <v>83</v>
      </c>
      <c r="D99" s="53"/>
    </row>
    <row r="100" spans="1:4">
      <c r="A100" s="8" t="s">
        <v>3</v>
      </c>
      <c r="B100" s="2">
        <v>77</v>
      </c>
      <c r="C100" s="51" t="s">
        <v>84</v>
      </c>
      <c r="D100" s="53"/>
    </row>
    <row r="101" spans="1:4">
      <c r="A101" s="8" t="s">
        <v>3</v>
      </c>
      <c r="B101" s="2">
        <v>78</v>
      </c>
      <c r="C101" s="51" t="s">
        <v>85</v>
      </c>
      <c r="D101" s="53"/>
    </row>
    <row r="102" spans="1:4">
      <c r="A102" s="8" t="s">
        <v>3</v>
      </c>
      <c r="B102" s="2">
        <v>79</v>
      </c>
      <c r="C102" s="51" t="s">
        <v>86</v>
      </c>
      <c r="D102" s="53"/>
    </row>
    <row r="103" spans="1:4">
      <c r="A103" s="9" t="s">
        <v>3</v>
      </c>
      <c r="B103" s="10">
        <v>80</v>
      </c>
      <c r="C103" s="51" t="s">
        <v>87</v>
      </c>
      <c r="D103" s="53"/>
    </row>
    <row r="104" spans="1:4">
      <c r="A104" s="9" t="s">
        <v>3</v>
      </c>
      <c r="B104" s="10">
        <v>81</v>
      </c>
      <c r="C104" s="51" t="s">
        <v>88</v>
      </c>
      <c r="D104" s="53"/>
    </row>
    <row r="105" spans="1:4">
      <c r="A105" s="9" t="s">
        <v>3</v>
      </c>
      <c r="B105" s="10">
        <v>82</v>
      </c>
      <c r="C105" s="51" t="s">
        <v>89</v>
      </c>
      <c r="D105" s="53"/>
    </row>
    <row r="106" spans="1:4">
      <c r="A106" s="9" t="s">
        <v>3</v>
      </c>
      <c r="B106" s="10">
        <v>83</v>
      </c>
      <c r="C106" s="51" t="s">
        <v>90</v>
      </c>
      <c r="D106" s="53"/>
    </row>
    <row r="107" spans="1:4">
      <c r="A107" s="9" t="s">
        <v>3</v>
      </c>
      <c r="B107" s="10">
        <v>84</v>
      </c>
      <c r="C107" s="24" t="s">
        <v>91</v>
      </c>
      <c r="D107" s="24"/>
    </row>
    <row r="108" spans="1:4">
      <c r="A108" s="9"/>
      <c r="B108" s="23"/>
      <c r="C108" s="25" t="s">
        <v>92</v>
      </c>
      <c r="D108" s="41"/>
    </row>
    <row r="109" spans="1:4">
      <c r="A109" s="9"/>
      <c r="B109" s="23"/>
      <c r="C109" s="25" t="s">
        <v>93</v>
      </c>
      <c r="D109" s="37">
        <f>(1000*D108)/20</f>
        <v>0</v>
      </c>
    </row>
    <row r="110" spans="1:4">
      <c r="A110" s="9"/>
      <c r="B110" s="23"/>
      <c r="C110" s="25" t="s">
        <v>94</v>
      </c>
      <c r="D110" s="37">
        <f>1000-D109</f>
        <v>1000</v>
      </c>
    </row>
    <row r="111" spans="1:4">
      <c r="A111" s="9" t="s">
        <v>3</v>
      </c>
      <c r="B111" s="23">
        <v>85</v>
      </c>
      <c r="C111" s="58" t="s">
        <v>95</v>
      </c>
      <c r="D111" s="59"/>
    </row>
    <row r="112" spans="1:4">
      <c r="A112" s="9" t="s">
        <v>3</v>
      </c>
      <c r="B112" s="23">
        <v>86</v>
      </c>
      <c r="C112" s="46" t="s">
        <v>96</v>
      </c>
      <c r="D112" s="47"/>
    </row>
    <row r="113" spans="1:4">
      <c r="A113" s="9" t="s">
        <v>3</v>
      </c>
      <c r="B113" s="23">
        <v>87</v>
      </c>
      <c r="C113" s="46" t="s">
        <v>97</v>
      </c>
      <c r="D113" s="47"/>
    </row>
    <row r="114" spans="1:4">
      <c r="A114" s="9" t="s">
        <v>3</v>
      </c>
      <c r="B114" s="23">
        <v>88</v>
      </c>
      <c r="C114" s="46" t="s">
        <v>98</v>
      </c>
      <c r="D114" s="47"/>
    </row>
    <row r="115" spans="1:4">
      <c r="A115" s="9" t="s">
        <v>3</v>
      </c>
      <c r="B115" s="23">
        <v>89</v>
      </c>
      <c r="C115" s="48" t="s">
        <v>99</v>
      </c>
      <c r="D115" s="49"/>
    </row>
    <row r="116" spans="1:4">
      <c r="A116" s="9" t="s">
        <v>3</v>
      </c>
      <c r="B116" s="23">
        <v>90</v>
      </c>
      <c r="C116" s="50" t="s">
        <v>100</v>
      </c>
      <c r="D116" s="50"/>
    </row>
    <row r="117" spans="1:4">
      <c r="A117" s="9" t="s">
        <v>3</v>
      </c>
      <c r="B117" s="23">
        <v>91</v>
      </c>
      <c r="C117" s="51" t="s">
        <v>101</v>
      </c>
      <c r="D117" s="52"/>
    </row>
    <row r="118" spans="1:4">
      <c r="A118" s="9" t="s">
        <v>3</v>
      </c>
      <c r="B118" s="23">
        <v>92</v>
      </c>
      <c r="C118" s="51" t="s">
        <v>102</v>
      </c>
      <c r="D118" s="52"/>
    </row>
    <row r="119" spans="1:4">
      <c r="A119" s="9" t="s">
        <v>3</v>
      </c>
      <c r="B119" s="23">
        <v>93</v>
      </c>
      <c r="C119" s="51" t="s">
        <v>103</v>
      </c>
      <c r="D119" s="53"/>
    </row>
    <row r="120" spans="1:4">
      <c r="A120" s="9" t="s">
        <v>3</v>
      </c>
      <c r="B120" s="23">
        <v>94</v>
      </c>
      <c r="C120" s="51" t="s">
        <v>104</v>
      </c>
      <c r="D120" s="53"/>
    </row>
    <row r="121" spans="1:4">
      <c r="C121" s="6" t="s">
        <v>105</v>
      </c>
    </row>
  </sheetData>
  <mergeCells count="101">
    <mergeCell ref="C73:D73"/>
    <mergeCell ref="A1:D1"/>
    <mergeCell ref="A58:D58"/>
    <mergeCell ref="B93:D93"/>
    <mergeCell ref="C52:D52"/>
    <mergeCell ref="A59:D59"/>
    <mergeCell ref="C92:D92"/>
    <mergeCell ref="C91:D91"/>
    <mergeCell ref="C90:D90"/>
    <mergeCell ref="C89:D89"/>
    <mergeCell ref="C88:D88"/>
    <mergeCell ref="C87:D87"/>
    <mergeCell ref="C86:D86"/>
    <mergeCell ref="C82:D82"/>
    <mergeCell ref="C81:D81"/>
    <mergeCell ref="C80:D80"/>
    <mergeCell ref="C78:D78"/>
    <mergeCell ref="C7:D7"/>
    <mergeCell ref="C6:D6"/>
    <mergeCell ref="C5:D5"/>
    <mergeCell ref="C4:D4"/>
    <mergeCell ref="C26:D26"/>
    <mergeCell ref="C25:D25"/>
    <mergeCell ref="C24:D24"/>
    <mergeCell ref="C104:D104"/>
    <mergeCell ref="A94:D94"/>
    <mergeCell ref="C96:D96"/>
    <mergeCell ref="C97:D97"/>
    <mergeCell ref="C98:D98"/>
    <mergeCell ref="C99:D99"/>
    <mergeCell ref="C100:D100"/>
    <mergeCell ref="C101:D101"/>
    <mergeCell ref="C102:D102"/>
    <mergeCell ref="C120:D120"/>
    <mergeCell ref="A41:C41"/>
    <mergeCell ref="C39:D39"/>
    <mergeCell ref="C49:D49"/>
    <mergeCell ref="C48:D48"/>
    <mergeCell ref="C47:D47"/>
    <mergeCell ref="C35:D35"/>
    <mergeCell ref="C45:D45"/>
    <mergeCell ref="C46:D46"/>
    <mergeCell ref="C44:D44"/>
    <mergeCell ref="C38:D38"/>
    <mergeCell ref="C36:D36"/>
    <mergeCell ref="C61:D61"/>
    <mergeCell ref="C51:D51"/>
    <mergeCell ref="A67:C67"/>
    <mergeCell ref="C103:D103"/>
    <mergeCell ref="C60:D60"/>
    <mergeCell ref="C106:D106"/>
    <mergeCell ref="C79:D79"/>
    <mergeCell ref="C75:D75"/>
    <mergeCell ref="C74:D74"/>
    <mergeCell ref="C105:D105"/>
    <mergeCell ref="C119:D119"/>
    <mergeCell ref="C83:D83"/>
    <mergeCell ref="A9:C9"/>
    <mergeCell ref="A10:C10"/>
    <mergeCell ref="C16:D16"/>
    <mergeCell ref="C15:D15"/>
    <mergeCell ref="C14:D14"/>
    <mergeCell ref="C13:D13"/>
    <mergeCell ref="C12:D12"/>
    <mergeCell ref="C21:D21"/>
    <mergeCell ref="C72:D72"/>
    <mergeCell ref="C20:D20"/>
    <mergeCell ref="C22:D22"/>
    <mergeCell ref="A17:D17"/>
    <mergeCell ref="C27:D27"/>
    <mergeCell ref="C31:D31"/>
    <mergeCell ref="C30:D30"/>
    <mergeCell ref="C29:D29"/>
    <mergeCell ref="C28:D28"/>
    <mergeCell ref="C32:D32"/>
    <mergeCell ref="C19:D19"/>
    <mergeCell ref="C18:D18"/>
    <mergeCell ref="C112:D112"/>
    <mergeCell ref="C113:D113"/>
    <mergeCell ref="C114:D114"/>
    <mergeCell ref="C115:D115"/>
    <mergeCell ref="C116:D116"/>
    <mergeCell ref="C117:D117"/>
    <mergeCell ref="C118:D118"/>
    <mergeCell ref="C33:D33"/>
    <mergeCell ref="C34:D34"/>
    <mergeCell ref="A42:C42"/>
    <mergeCell ref="A37:D37"/>
    <mergeCell ref="C63:D63"/>
    <mergeCell ref="C62:D62"/>
    <mergeCell ref="C111:D111"/>
    <mergeCell ref="C71:D71"/>
    <mergeCell ref="C70:D70"/>
    <mergeCell ref="C65:D65"/>
    <mergeCell ref="A68:C68"/>
    <mergeCell ref="C50:D50"/>
    <mergeCell ref="C64:D64"/>
    <mergeCell ref="C77:D77"/>
    <mergeCell ref="C76:D76"/>
    <mergeCell ref="C85:D85"/>
    <mergeCell ref="C84:D84"/>
  </mergeCells>
  <pageMargins left="0.25" right="0.25" top="0.75" bottom="0.75" header="0.3" footer="0.3"/>
  <pageSetup scale="81" fitToHeight="0" orientation="portrait" r:id="rId1"/>
  <rowBreaks count="1" manualBreakCount="1"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48AE8-DE58-4E5D-B0B7-36318C3818EE}">
  <dimension ref="A1:D116"/>
  <sheetViews>
    <sheetView topLeftCell="A87" workbookViewId="0">
      <selection activeCell="C70" sqref="C70:D70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29.7109375" style="1" customWidth="1"/>
    <col min="5" max="5" width="15.28515625" style="1" customWidth="1"/>
    <col min="6" max="16384" width="9.28515625" style="1"/>
  </cols>
  <sheetData>
    <row r="1" spans="1:4">
      <c r="A1" s="72" t="s">
        <v>106</v>
      </c>
      <c r="B1" s="72"/>
      <c r="C1" s="72"/>
      <c r="D1" s="72"/>
    </row>
    <row r="2" spans="1:4">
      <c r="A2" s="81" t="s">
        <v>1</v>
      </c>
      <c r="B2" s="82"/>
      <c r="C2" s="83"/>
      <c r="D2" s="22" t="s">
        <v>107</v>
      </c>
    </row>
    <row r="3" spans="1:4">
      <c r="A3" s="8" t="s">
        <v>3</v>
      </c>
      <c r="B3" s="2">
        <v>1</v>
      </c>
      <c r="C3" s="19" t="s">
        <v>4</v>
      </c>
      <c r="D3" s="38">
        <v>0</v>
      </c>
    </row>
    <row r="4" spans="1:4">
      <c r="A4" s="8" t="s">
        <v>3</v>
      </c>
      <c r="B4" s="2">
        <v>2</v>
      </c>
      <c r="C4" s="65" t="s">
        <v>5</v>
      </c>
      <c r="D4" s="67"/>
    </row>
    <row r="5" spans="1:4">
      <c r="A5" s="8" t="s">
        <v>3</v>
      </c>
      <c r="B5" s="2">
        <v>3</v>
      </c>
      <c r="C5" s="77" t="s">
        <v>6</v>
      </c>
      <c r="D5" s="67"/>
    </row>
    <row r="6" spans="1:4">
      <c r="A6" s="8" t="s">
        <v>3</v>
      </c>
      <c r="B6" s="2">
        <v>4</v>
      </c>
      <c r="C6" s="77" t="s">
        <v>7</v>
      </c>
      <c r="D6" s="67"/>
    </row>
    <row r="7" spans="1:4">
      <c r="A7" s="8" t="s">
        <v>3</v>
      </c>
      <c r="B7" s="2">
        <v>5</v>
      </c>
      <c r="C7" s="65" t="s">
        <v>108</v>
      </c>
      <c r="D7" s="67"/>
    </row>
    <row r="8" spans="1:4">
      <c r="A8" s="8" t="s">
        <v>3</v>
      </c>
      <c r="B8" s="2">
        <v>6</v>
      </c>
      <c r="C8" s="2" t="s">
        <v>9</v>
      </c>
      <c r="D8" s="5" t="s">
        <v>10</v>
      </c>
    </row>
    <row r="9" spans="1:4">
      <c r="A9" s="54" t="s">
        <v>11</v>
      </c>
      <c r="B9" s="55"/>
      <c r="C9" s="56"/>
      <c r="D9" s="13">
        <f>(($D$3+2)*10)</f>
        <v>20</v>
      </c>
    </row>
    <row r="10" spans="1:4">
      <c r="A10" s="54" t="s">
        <v>12</v>
      </c>
      <c r="B10" s="55"/>
      <c r="C10" s="56"/>
      <c r="D10" s="13">
        <f>(($D$3+2)*10)</f>
        <v>20</v>
      </c>
    </row>
    <row r="11" spans="1:4">
      <c r="A11" s="28"/>
      <c r="B11" s="29"/>
      <c r="C11" s="29" t="s">
        <v>13</v>
      </c>
      <c r="D11" s="13">
        <f>SUM(D9:D10)</f>
        <v>40</v>
      </c>
    </row>
    <row r="12" spans="1:4">
      <c r="A12" s="8" t="s">
        <v>3</v>
      </c>
      <c r="B12" s="2">
        <v>7</v>
      </c>
      <c r="C12" s="65" t="s">
        <v>14</v>
      </c>
      <c r="D12" s="67"/>
    </row>
    <row r="13" spans="1:4">
      <c r="A13" s="8" t="s">
        <v>3</v>
      </c>
      <c r="B13" s="2">
        <v>8</v>
      </c>
      <c r="C13" s="65" t="s">
        <v>15</v>
      </c>
      <c r="D13" s="67"/>
    </row>
    <row r="14" spans="1:4">
      <c r="A14" s="8" t="s">
        <v>3</v>
      </c>
      <c r="B14" s="2">
        <v>9</v>
      </c>
      <c r="C14" s="65" t="s">
        <v>16</v>
      </c>
      <c r="D14" s="67"/>
    </row>
    <row r="15" spans="1:4">
      <c r="A15" s="8" t="s">
        <v>3</v>
      </c>
      <c r="B15" s="2">
        <v>10</v>
      </c>
      <c r="C15" s="65" t="s">
        <v>17</v>
      </c>
      <c r="D15" s="67"/>
    </row>
    <row r="16" spans="1:4">
      <c r="A16" s="8" t="s">
        <v>3</v>
      </c>
      <c r="B16" s="2">
        <v>11</v>
      </c>
      <c r="C16" s="65" t="s">
        <v>18</v>
      </c>
      <c r="D16" s="66"/>
    </row>
    <row r="17" spans="1:4">
      <c r="A17" s="68" t="s">
        <v>19</v>
      </c>
      <c r="B17" s="69"/>
      <c r="C17" s="69"/>
      <c r="D17" s="70"/>
    </row>
    <row r="18" spans="1:4">
      <c r="A18" s="8" t="s">
        <v>3</v>
      </c>
      <c r="B18" s="2">
        <v>12</v>
      </c>
      <c r="C18" s="51" t="s">
        <v>20</v>
      </c>
      <c r="D18" s="53"/>
    </row>
    <row r="19" spans="1:4">
      <c r="A19" s="8" t="s">
        <v>3</v>
      </c>
      <c r="B19" s="2">
        <v>13</v>
      </c>
      <c r="C19" s="51" t="s">
        <v>21</v>
      </c>
      <c r="D19" s="53"/>
    </row>
    <row r="20" spans="1:4">
      <c r="A20" s="8" t="s">
        <v>3</v>
      </c>
      <c r="B20" s="2">
        <v>14</v>
      </c>
      <c r="C20" s="51" t="s">
        <v>22</v>
      </c>
      <c r="D20" s="53"/>
    </row>
    <row r="21" spans="1:4">
      <c r="A21" s="8" t="s">
        <v>3</v>
      </c>
      <c r="B21" s="2">
        <v>15</v>
      </c>
      <c r="C21" s="65" t="s">
        <v>17</v>
      </c>
      <c r="D21" s="67"/>
    </row>
    <row r="22" spans="1:4" s="3" customFormat="1">
      <c r="A22" s="8" t="s">
        <v>3</v>
      </c>
      <c r="B22" s="2">
        <v>16</v>
      </c>
      <c r="C22" s="51" t="s">
        <v>23</v>
      </c>
      <c r="D22" s="53"/>
    </row>
    <row r="23" spans="1:4" s="3" customFormat="1">
      <c r="A23" s="8" t="s">
        <v>3</v>
      </c>
      <c r="B23" s="2">
        <v>17</v>
      </c>
      <c r="C23" s="27" t="s">
        <v>24</v>
      </c>
      <c r="D23" s="36"/>
    </row>
    <row r="24" spans="1:4" s="3" customFormat="1">
      <c r="A24" s="8" t="s">
        <v>3</v>
      </c>
      <c r="B24" s="2">
        <v>18</v>
      </c>
      <c r="C24" s="51" t="s">
        <v>25</v>
      </c>
      <c r="D24" s="53"/>
    </row>
    <row r="25" spans="1:4">
      <c r="A25" s="8" t="s">
        <v>3</v>
      </c>
      <c r="B25" s="2">
        <v>19</v>
      </c>
      <c r="C25" s="51" t="s">
        <v>26</v>
      </c>
      <c r="D25" s="53"/>
    </row>
    <row r="26" spans="1:4">
      <c r="A26" s="8" t="s">
        <v>3</v>
      </c>
      <c r="B26" s="2">
        <v>20</v>
      </c>
      <c r="C26" s="51" t="s">
        <v>27</v>
      </c>
      <c r="D26" s="53"/>
    </row>
    <row r="27" spans="1:4">
      <c r="A27" s="8" t="s">
        <v>3</v>
      </c>
      <c r="B27" s="2">
        <v>21</v>
      </c>
      <c r="C27" s="51" t="s">
        <v>28</v>
      </c>
      <c r="D27" s="53"/>
    </row>
    <row r="28" spans="1:4">
      <c r="A28" s="8" t="s">
        <v>3</v>
      </c>
      <c r="B28" s="2">
        <v>22</v>
      </c>
      <c r="C28" s="51" t="s">
        <v>29</v>
      </c>
      <c r="D28" s="53"/>
    </row>
    <row r="29" spans="1:4">
      <c r="A29" s="8" t="s">
        <v>3</v>
      </c>
      <c r="B29" s="2">
        <v>23</v>
      </c>
      <c r="C29" s="51" t="s">
        <v>26</v>
      </c>
      <c r="D29" s="53"/>
    </row>
    <row r="30" spans="1:4">
      <c r="A30" s="8" t="s">
        <v>3</v>
      </c>
      <c r="B30" s="2">
        <v>24</v>
      </c>
      <c r="C30" s="51" t="s">
        <v>30</v>
      </c>
      <c r="D30" s="53"/>
    </row>
    <row r="31" spans="1:4">
      <c r="A31" s="8" t="s">
        <v>3</v>
      </c>
      <c r="B31" s="2">
        <v>25</v>
      </c>
      <c r="C31" s="51" t="s">
        <v>28</v>
      </c>
      <c r="D31" s="53"/>
    </row>
    <row r="32" spans="1:4">
      <c r="A32" s="8" t="s">
        <v>3</v>
      </c>
      <c r="B32" s="2">
        <v>26</v>
      </c>
      <c r="C32" s="51" t="s">
        <v>29</v>
      </c>
      <c r="D32" s="53"/>
    </row>
    <row r="33" spans="1:4">
      <c r="A33" s="8" t="s">
        <v>3</v>
      </c>
      <c r="B33" s="2">
        <v>27</v>
      </c>
      <c r="C33" s="51" t="s">
        <v>26</v>
      </c>
      <c r="D33" s="53"/>
    </row>
    <row r="34" spans="1:4">
      <c r="A34" s="8" t="s">
        <v>3</v>
      </c>
      <c r="B34" s="2">
        <v>28</v>
      </c>
      <c r="C34" s="51" t="s">
        <v>31</v>
      </c>
      <c r="D34" s="53"/>
    </row>
    <row r="35" spans="1:4">
      <c r="A35" s="8" t="s">
        <v>3</v>
      </c>
      <c r="B35" s="2">
        <v>29</v>
      </c>
      <c r="C35" s="51" t="s">
        <v>28</v>
      </c>
      <c r="D35" s="53"/>
    </row>
    <row r="36" spans="1:4">
      <c r="A36" s="8" t="s">
        <v>3</v>
      </c>
      <c r="B36" s="2">
        <v>30</v>
      </c>
      <c r="C36" s="51" t="s">
        <v>29</v>
      </c>
      <c r="D36" s="53"/>
    </row>
    <row r="37" spans="1:4">
      <c r="A37" s="57" t="s">
        <v>32</v>
      </c>
      <c r="B37" s="57"/>
      <c r="C37" s="57"/>
      <c r="D37" s="57"/>
    </row>
    <row r="38" spans="1:4">
      <c r="A38" s="8" t="s">
        <v>3</v>
      </c>
      <c r="B38" s="2">
        <v>31</v>
      </c>
      <c r="C38" s="51" t="s">
        <v>33</v>
      </c>
      <c r="D38" s="53"/>
    </row>
    <row r="39" spans="1:4">
      <c r="A39" s="8" t="s">
        <v>3</v>
      </c>
      <c r="B39" s="2">
        <v>32</v>
      </c>
      <c r="C39" s="65" t="s">
        <v>34</v>
      </c>
      <c r="D39" s="66"/>
    </row>
    <row r="40" spans="1:4">
      <c r="A40" s="8" t="s">
        <v>3</v>
      </c>
      <c r="B40" s="2">
        <v>33</v>
      </c>
      <c r="C40" s="2" t="s">
        <v>35</v>
      </c>
      <c r="D40" s="11" t="s">
        <v>36</v>
      </c>
    </row>
    <row r="41" spans="1:4">
      <c r="A41" s="54" t="s">
        <v>37</v>
      </c>
      <c r="B41" s="55"/>
      <c r="C41" s="56"/>
      <c r="D41" s="12">
        <f>(($D$3+2)*20)</f>
        <v>40</v>
      </c>
    </row>
    <row r="42" spans="1:4">
      <c r="A42" s="54" t="s">
        <v>38</v>
      </c>
      <c r="B42" s="55"/>
      <c r="C42" s="56"/>
      <c r="D42" s="12">
        <f>(($D$3+2)*20)</f>
        <v>40</v>
      </c>
    </row>
    <row r="43" spans="1:4">
      <c r="A43" s="28"/>
      <c r="B43" s="29"/>
      <c r="C43" s="29" t="s">
        <v>13</v>
      </c>
      <c r="D43" s="12">
        <f>SUM(D41:D42)</f>
        <v>80</v>
      </c>
    </row>
    <row r="44" spans="1:4">
      <c r="A44" s="8" t="s">
        <v>3</v>
      </c>
      <c r="B44" s="2">
        <v>34</v>
      </c>
      <c r="C44" s="51" t="s">
        <v>39</v>
      </c>
      <c r="D44" s="53"/>
    </row>
    <row r="45" spans="1:4">
      <c r="A45" s="8" t="s">
        <v>3</v>
      </c>
      <c r="B45" s="2">
        <v>35</v>
      </c>
      <c r="C45" s="51" t="s">
        <v>40</v>
      </c>
      <c r="D45" s="53"/>
    </row>
    <row r="46" spans="1:4">
      <c r="A46" s="8" t="s">
        <v>3</v>
      </c>
      <c r="B46" s="2">
        <v>36</v>
      </c>
      <c r="C46" s="51" t="s">
        <v>41</v>
      </c>
      <c r="D46" s="53"/>
    </row>
    <row r="47" spans="1:4">
      <c r="A47" s="8" t="s">
        <v>3</v>
      </c>
      <c r="B47" s="2">
        <v>37</v>
      </c>
      <c r="C47" s="51" t="s">
        <v>42</v>
      </c>
      <c r="D47" s="53"/>
    </row>
    <row r="48" spans="1:4">
      <c r="A48" s="8" t="s">
        <v>3</v>
      </c>
      <c r="B48" s="2">
        <v>38</v>
      </c>
      <c r="C48" s="51" t="s">
        <v>43</v>
      </c>
      <c r="D48" s="53"/>
    </row>
    <row r="49" spans="1:4">
      <c r="A49" s="8" t="s">
        <v>3</v>
      </c>
      <c r="B49" s="2">
        <v>39</v>
      </c>
      <c r="C49" s="51" t="s">
        <v>44</v>
      </c>
      <c r="D49" s="53"/>
    </row>
    <row r="50" spans="1:4">
      <c r="A50" s="8" t="s">
        <v>3</v>
      </c>
      <c r="B50" s="2">
        <v>40</v>
      </c>
      <c r="C50" s="51" t="s">
        <v>45</v>
      </c>
      <c r="D50" s="53"/>
    </row>
    <row r="51" spans="1:4">
      <c r="A51" s="8" t="s">
        <v>3</v>
      </c>
      <c r="B51" s="2">
        <v>41</v>
      </c>
      <c r="C51" s="51" t="s">
        <v>46</v>
      </c>
      <c r="D51" s="53"/>
    </row>
    <row r="52" spans="1:4">
      <c r="A52" s="2"/>
      <c r="B52" s="2"/>
      <c r="C52" s="76" t="s">
        <v>47</v>
      </c>
      <c r="D52" s="76"/>
    </row>
    <row r="55" spans="1:4">
      <c r="C55" s="6"/>
    </row>
    <row r="56" spans="1:4">
      <c r="C56" s="7"/>
    </row>
    <row r="58" spans="1:4">
      <c r="A58" s="73" t="s">
        <v>109</v>
      </c>
      <c r="B58" s="74"/>
      <c r="C58" s="74"/>
      <c r="D58" s="75"/>
    </row>
    <row r="59" spans="1:4">
      <c r="A59" s="57" t="s">
        <v>49</v>
      </c>
      <c r="B59" s="57"/>
      <c r="C59" s="57"/>
      <c r="D59" s="57"/>
    </row>
    <row r="60" spans="1:4">
      <c r="A60" s="8" t="s">
        <v>3</v>
      </c>
      <c r="B60" s="2">
        <v>42</v>
      </c>
      <c r="C60" s="51" t="s">
        <v>50</v>
      </c>
      <c r="D60" s="53"/>
    </row>
    <row r="61" spans="1:4">
      <c r="A61" s="8" t="s">
        <v>3</v>
      </c>
      <c r="B61" s="2">
        <v>43</v>
      </c>
      <c r="C61" s="51" t="s">
        <v>51</v>
      </c>
      <c r="D61" s="53"/>
    </row>
    <row r="62" spans="1:4">
      <c r="A62" s="8" t="s">
        <v>3</v>
      </c>
      <c r="B62" s="2">
        <v>44</v>
      </c>
      <c r="C62" s="51" t="s">
        <v>52</v>
      </c>
      <c r="D62" s="53"/>
    </row>
    <row r="63" spans="1:4">
      <c r="A63" s="8" t="s">
        <v>3</v>
      </c>
      <c r="B63" s="2">
        <v>45</v>
      </c>
      <c r="C63" s="51" t="s">
        <v>53</v>
      </c>
      <c r="D63" s="53"/>
    </row>
    <row r="64" spans="1:4">
      <c r="A64" s="8" t="s">
        <v>3</v>
      </c>
      <c r="B64" s="2">
        <v>46</v>
      </c>
      <c r="C64" s="51" t="s">
        <v>54</v>
      </c>
      <c r="D64" s="53"/>
    </row>
    <row r="65" spans="1:4">
      <c r="A65" s="8" t="s">
        <v>3</v>
      </c>
      <c r="B65" s="2">
        <v>47</v>
      </c>
      <c r="C65" s="51" t="s">
        <v>55</v>
      </c>
      <c r="D65" s="53"/>
    </row>
    <row r="66" spans="1:4">
      <c r="A66" s="8" t="s">
        <v>3</v>
      </c>
      <c r="B66" s="2">
        <v>48</v>
      </c>
      <c r="C66" s="2" t="s">
        <v>56</v>
      </c>
      <c r="D66" s="5" t="s">
        <v>10</v>
      </c>
    </row>
    <row r="67" spans="1:4">
      <c r="A67" s="62" t="s">
        <v>110</v>
      </c>
      <c r="B67" s="63"/>
      <c r="C67" s="64"/>
      <c r="D67" s="14">
        <f>(($D$3+2)*40.8)</f>
        <v>81.599999999999994</v>
      </c>
    </row>
    <row r="68" spans="1:4">
      <c r="A68" s="62" t="s">
        <v>38</v>
      </c>
      <c r="B68" s="63"/>
      <c r="C68" s="64"/>
      <c r="D68" s="14">
        <f>(($D$3+2)*44.2)</f>
        <v>88.4</v>
      </c>
    </row>
    <row r="69" spans="1:4">
      <c r="A69" s="30"/>
      <c r="B69" s="31"/>
      <c r="C69" s="31" t="s">
        <v>58</v>
      </c>
      <c r="D69" s="14">
        <f>SUM(D67:D68)</f>
        <v>170</v>
      </c>
    </row>
    <row r="70" spans="1:4" ht="28.15" customHeight="1">
      <c r="A70" s="8" t="s">
        <v>3</v>
      </c>
      <c r="B70" s="2">
        <v>49</v>
      </c>
      <c r="C70" s="60" t="s">
        <v>59</v>
      </c>
      <c r="D70" s="80"/>
    </row>
    <row r="71" spans="1:4">
      <c r="A71" s="8" t="s">
        <v>3</v>
      </c>
      <c r="B71" s="2">
        <v>50</v>
      </c>
      <c r="C71" s="51" t="s">
        <v>60</v>
      </c>
      <c r="D71" s="53"/>
    </row>
    <row r="72" spans="1:4">
      <c r="A72" s="8" t="s">
        <v>3</v>
      </c>
      <c r="B72" s="2">
        <v>51</v>
      </c>
      <c r="C72" s="51" t="s">
        <v>61</v>
      </c>
      <c r="D72" s="53"/>
    </row>
    <row r="73" spans="1:4">
      <c r="A73" s="8" t="s">
        <v>3</v>
      </c>
      <c r="B73" s="2">
        <v>52</v>
      </c>
      <c r="C73" s="51" t="s">
        <v>62</v>
      </c>
      <c r="D73" s="53"/>
    </row>
    <row r="74" spans="1:4">
      <c r="A74" s="8" t="s">
        <v>3</v>
      </c>
      <c r="B74" s="2">
        <v>53</v>
      </c>
      <c r="C74" s="51" t="s">
        <v>63</v>
      </c>
      <c r="D74" s="53"/>
    </row>
    <row r="75" spans="1:4">
      <c r="A75" s="8" t="s">
        <v>3</v>
      </c>
      <c r="B75" s="2">
        <v>54</v>
      </c>
      <c r="C75" s="51" t="s">
        <v>111</v>
      </c>
      <c r="D75" s="53"/>
    </row>
    <row r="76" spans="1:4">
      <c r="A76" s="8" t="s">
        <v>3</v>
      </c>
      <c r="B76" s="2">
        <v>55</v>
      </c>
      <c r="C76" s="51" t="s">
        <v>65</v>
      </c>
      <c r="D76" s="53"/>
    </row>
    <row r="77" spans="1:4">
      <c r="A77" s="8" t="s">
        <v>3</v>
      </c>
      <c r="B77" s="2">
        <v>56</v>
      </c>
      <c r="C77" s="51" t="s">
        <v>60</v>
      </c>
      <c r="D77" s="53"/>
    </row>
    <row r="78" spans="1:4">
      <c r="A78" s="8" t="s">
        <v>3</v>
      </c>
      <c r="B78" s="2">
        <v>57</v>
      </c>
      <c r="C78" s="51" t="s">
        <v>61</v>
      </c>
      <c r="D78" s="53"/>
    </row>
    <row r="79" spans="1:4">
      <c r="A79" s="8" t="s">
        <v>3</v>
      </c>
      <c r="B79" s="2">
        <v>58</v>
      </c>
      <c r="C79" s="51" t="s">
        <v>66</v>
      </c>
      <c r="D79" s="53"/>
    </row>
    <row r="80" spans="1:4">
      <c r="A80" s="8" t="s">
        <v>3</v>
      </c>
      <c r="B80" s="2">
        <v>59</v>
      </c>
      <c r="C80" s="51" t="s">
        <v>25</v>
      </c>
      <c r="D80" s="53"/>
    </row>
    <row r="81" spans="1:4">
      <c r="A81" s="8" t="s">
        <v>3</v>
      </c>
      <c r="B81" s="2">
        <v>60</v>
      </c>
      <c r="C81" s="51" t="s">
        <v>67</v>
      </c>
      <c r="D81" s="53"/>
    </row>
    <row r="82" spans="1:4">
      <c r="A82" s="8" t="s">
        <v>3</v>
      </c>
      <c r="B82" s="2">
        <v>61</v>
      </c>
      <c r="C82" s="51" t="s">
        <v>68</v>
      </c>
      <c r="D82" s="53"/>
    </row>
    <row r="83" spans="1:4">
      <c r="A83" s="8" t="s">
        <v>3</v>
      </c>
      <c r="B83" s="2">
        <v>62</v>
      </c>
      <c r="C83" s="51" t="s">
        <v>69</v>
      </c>
      <c r="D83" s="53"/>
    </row>
    <row r="84" spans="1:4">
      <c r="A84" s="8" t="s">
        <v>3</v>
      </c>
      <c r="B84" s="2">
        <v>63</v>
      </c>
      <c r="C84" s="51" t="s">
        <v>68</v>
      </c>
      <c r="D84" s="53"/>
    </row>
    <row r="85" spans="1:4">
      <c r="A85" s="8" t="s">
        <v>3</v>
      </c>
      <c r="B85" s="2">
        <v>64</v>
      </c>
      <c r="C85" s="51" t="s">
        <v>69</v>
      </c>
      <c r="D85" s="53"/>
    </row>
    <row r="86" spans="1:4">
      <c r="A86" s="8" t="s">
        <v>3</v>
      </c>
      <c r="B86" s="2">
        <v>65</v>
      </c>
      <c r="C86" s="51" t="s">
        <v>70</v>
      </c>
      <c r="D86" s="53"/>
    </row>
    <row r="87" spans="1:4">
      <c r="A87" s="8" t="s">
        <v>3</v>
      </c>
      <c r="B87" s="2">
        <v>66</v>
      </c>
      <c r="C87" s="51" t="s">
        <v>71</v>
      </c>
      <c r="D87" s="53"/>
    </row>
    <row r="88" spans="1:4">
      <c r="A88" s="8" t="s">
        <v>3</v>
      </c>
      <c r="B88" s="2">
        <v>67</v>
      </c>
      <c r="C88" s="51" t="s">
        <v>72</v>
      </c>
      <c r="D88" s="53"/>
    </row>
    <row r="89" spans="1:4">
      <c r="A89" s="8" t="s">
        <v>3</v>
      </c>
      <c r="B89" s="2">
        <v>68</v>
      </c>
      <c r="C89" s="51" t="s">
        <v>73</v>
      </c>
      <c r="D89" s="53"/>
    </row>
    <row r="90" spans="1:4">
      <c r="A90" s="8" t="s">
        <v>3</v>
      </c>
      <c r="B90" s="2">
        <v>69</v>
      </c>
      <c r="C90" s="51" t="s">
        <v>74</v>
      </c>
      <c r="D90" s="53"/>
    </row>
    <row r="91" spans="1:4">
      <c r="A91" s="8" t="s">
        <v>3</v>
      </c>
      <c r="B91" s="2">
        <v>70</v>
      </c>
      <c r="C91" s="51" t="s">
        <v>75</v>
      </c>
      <c r="D91" s="53"/>
    </row>
    <row r="92" spans="1:4">
      <c r="A92" s="8" t="s">
        <v>3</v>
      </c>
      <c r="B92" s="2">
        <v>71</v>
      </c>
      <c r="C92" s="51" t="s">
        <v>76</v>
      </c>
      <c r="D92" s="53"/>
    </row>
    <row r="93" spans="1:4">
      <c r="A93" s="2"/>
      <c r="B93" s="76" t="s">
        <v>77</v>
      </c>
      <c r="C93" s="76"/>
      <c r="D93" s="76"/>
    </row>
    <row r="94" spans="1:4">
      <c r="A94" s="71" t="s">
        <v>112</v>
      </c>
      <c r="B94" s="71"/>
      <c r="C94" s="71"/>
      <c r="D94" s="71"/>
    </row>
    <row r="95" spans="1:4" customFormat="1">
      <c r="A95" s="8" t="s">
        <v>3</v>
      </c>
      <c r="B95" s="2">
        <v>72</v>
      </c>
      <c r="C95" s="51" t="s">
        <v>113</v>
      </c>
      <c r="D95" s="53"/>
    </row>
    <row r="96" spans="1:4" customFormat="1">
      <c r="A96" s="8" t="s">
        <v>3</v>
      </c>
      <c r="B96" s="2">
        <v>73</v>
      </c>
      <c r="C96" s="51" t="s">
        <v>82</v>
      </c>
      <c r="D96" s="52"/>
    </row>
    <row r="97" spans="1:4" customFormat="1">
      <c r="A97" s="8" t="s">
        <v>3</v>
      </c>
      <c r="B97" s="2">
        <v>74</v>
      </c>
      <c r="C97" s="51" t="s">
        <v>114</v>
      </c>
      <c r="D97" s="52"/>
    </row>
    <row r="98" spans="1:4" customFormat="1">
      <c r="A98" s="8" t="s">
        <v>3</v>
      </c>
      <c r="B98" s="2">
        <v>75</v>
      </c>
      <c r="C98" s="51" t="s">
        <v>84</v>
      </c>
      <c r="D98" s="52"/>
    </row>
    <row r="99" spans="1:4" customFormat="1">
      <c r="A99" s="8" t="s">
        <v>3</v>
      </c>
      <c r="B99" s="2">
        <v>76</v>
      </c>
      <c r="C99" s="51" t="s">
        <v>86</v>
      </c>
      <c r="D99" s="53"/>
    </row>
    <row r="100" spans="1:4" customFormat="1">
      <c r="A100" s="8" t="s">
        <v>3</v>
      </c>
      <c r="B100" s="2">
        <v>77</v>
      </c>
      <c r="C100" s="51" t="s">
        <v>115</v>
      </c>
      <c r="D100" s="52"/>
    </row>
    <row r="101" spans="1:4" customFormat="1">
      <c r="A101" s="9" t="s">
        <v>3</v>
      </c>
      <c r="B101" s="10">
        <v>78</v>
      </c>
      <c r="C101" s="58" t="s">
        <v>116</v>
      </c>
      <c r="D101" s="58"/>
    </row>
    <row r="102" spans="1:4" customFormat="1">
      <c r="A102" s="9" t="s">
        <v>3</v>
      </c>
      <c r="B102" s="10"/>
      <c r="C102" s="15" t="s">
        <v>117</v>
      </c>
      <c r="D102" s="42"/>
    </row>
    <row r="103" spans="1:4" customFormat="1">
      <c r="A103" s="9" t="s">
        <v>3</v>
      </c>
      <c r="B103" s="10"/>
      <c r="C103" s="28" t="s">
        <v>118</v>
      </c>
      <c r="D103" s="26">
        <f>(D102*50)/200</f>
        <v>0</v>
      </c>
    </row>
    <row r="104" spans="1:4" customFormat="1">
      <c r="A104" s="9" t="s">
        <v>3</v>
      </c>
      <c r="B104" s="10"/>
      <c r="C104" s="28" t="s">
        <v>119</v>
      </c>
      <c r="D104" s="26">
        <f>50-D103</f>
        <v>50</v>
      </c>
    </row>
    <row r="105" spans="1:4" customFormat="1">
      <c r="A105" s="9" t="s">
        <v>3</v>
      </c>
      <c r="B105" s="10">
        <v>79</v>
      </c>
      <c r="C105" s="46" t="s">
        <v>120</v>
      </c>
      <c r="D105" s="47"/>
    </row>
    <row r="106" spans="1:4" customFormat="1">
      <c r="A106" s="9" t="s">
        <v>3</v>
      </c>
      <c r="B106" s="10">
        <v>80</v>
      </c>
      <c r="C106" s="46" t="s">
        <v>121</v>
      </c>
      <c r="D106" s="47"/>
    </row>
    <row r="107" spans="1:4" customFormat="1">
      <c r="A107" s="9" t="s">
        <v>3</v>
      </c>
      <c r="B107" s="10">
        <v>81</v>
      </c>
      <c r="C107" s="78" t="s">
        <v>122</v>
      </c>
      <c r="D107" s="79"/>
    </row>
    <row r="108" spans="1:4" customFormat="1">
      <c r="A108" s="9" t="s">
        <v>3</v>
      </c>
      <c r="B108" s="10"/>
      <c r="C108" s="16" t="s">
        <v>123</v>
      </c>
      <c r="D108" s="42"/>
    </row>
    <row r="109" spans="1:4" customFormat="1">
      <c r="A109" s="9" t="s">
        <v>3</v>
      </c>
      <c r="B109" s="10"/>
      <c r="C109" s="17" t="s">
        <v>124</v>
      </c>
      <c r="D109" s="26">
        <f>(D108*12.5)/200</f>
        <v>0</v>
      </c>
    </row>
    <row r="110" spans="1:4" customFormat="1">
      <c r="A110" s="9" t="s">
        <v>3</v>
      </c>
      <c r="B110" s="10"/>
      <c r="C110" s="18" t="s">
        <v>119</v>
      </c>
      <c r="D110" s="26">
        <f>12.5-D109</f>
        <v>12.5</v>
      </c>
    </row>
    <row r="111" spans="1:4" customFormat="1">
      <c r="A111" s="9" t="s">
        <v>3</v>
      </c>
      <c r="B111" s="10">
        <v>82</v>
      </c>
      <c r="C111" s="50" t="s">
        <v>100</v>
      </c>
      <c r="D111" s="50"/>
    </row>
    <row r="112" spans="1:4" customFormat="1">
      <c r="A112" s="9" t="s">
        <v>3</v>
      </c>
      <c r="B112" s="10">
        <v>83</v>
      </c>
      <c r="C112" s="65" t="s">
        <v>125</v>
      </c>
      <c r="D112" s="66"/>
    </row>
    <row r="113" spans="1:4" customFormat="1">
      <c r="A113" s="9" t="s">
        <v>3</v>
      </c>
      <c r="B113" s="10">
        <v>84</v>
      </c>
      <c r="C113" s="32" t="s">
        <v>126</v>
      </c>
      <c r="D113" s="40"/>
    </row>
    <row r="114" spans="1:4" customFormat="1">
      <c r="A114" s="9" t="s">
        <v>3</v>
      </c>
      <c r="B114" s="10">
        <v>85</v>
      </c>
      <c r="C114" s="65" t="s">
        <v>127</v>
      </c>
      <c r="D114" s="66"/>
    </row>
    <row r="115" spans="1:4" customFormat="1">
      <c r="A115" s="9" t="s">
        <v>3</v>
      </c>
      <c r="B115" s="10">
        <v>86</v>
      </c>
      <c r="C115" s="65" t="s">
        <v>128</v>
      </c>
      <c r="D115" s="66"/>
    </row>
    <row r="116" spans="1:4" customFormat="1">
      <c r="A116" s="1"/>
      <c r="B116" s="1"/>
      <c r="C116" s="6" t="s">
        <v>129</v>
      </c>
      <c r="D116" s="1"/>
    </row>
  </sheetData>
  <mergeCells count="95">
    <mergeCell ref="C21:D21"/>
    <mergeCell ref="C13:D13"/>
    <mergeCell ref="A1:D1"/>
    <mergeCell ref="C4:D4"/>
    <mergeCell ref="C5:D5"/>
    <mergeCell ref="C6:D6"/>
    <mergeCell ref="C7:D7"/>
    <mergeCell ref="A9:C9"/>
    <mergeCell ref="A10:C10"/>
    <mergeCell ref="C12:D12"/>
    <mergeCell ref="A2:C2"/>
    <mergeCell ref="C39:D39"/>
    <mergeCell ref="C27:D27"/>
    <mergeCell ref="C14:D14"/>
    <mergeCell ref="C15:D15"/>
    <mergeCell ref="C16:D16"/>
    <mergeCell ref="A17:D17"/>
    <mergeCell ref="C18:D18"/>
    <mergeCell ref="C19:D19"/>
    <mergeCell ref="C20:D20"/>
    <mergeCell ref="C22:D22"/>
    <mergeCell ref="C24:D24"/>
    <mergeCell ref="C25:D25"/>
    <mergeCell ref="C26:D26"/>
    <mergeCell ref="C33:D33"/>
    <mergeCell ref="C34:D34"/>
    <mergeCell ref="C36:D36"/>
    <mergeCell ref="A37:D37"/>
    <mergeCell ref="C38:D38"/>
    <mergeCell ref="C28:D28"/>
    <mergeCell ref="C29:D29"/>
    <mergeCell ref="C30:D30"/>
    <mergeCell ref="C31:D31"/>
    <mergeCell ref="C32:D32"/>
    <mergeCell ref="C35:D35"/>
    <mergeCell ref="C52:D52"/>
    <mergeCell ref="A41:C41"/>
    <mergeCell ref="A42:C42"/>
    <mergeCell ref="C44:D44"/>
    <mergeCell ref="C45:D45"/>
    <mergeCell ref="C46:D46"/>
    <mergeCell ref="C47:D47"/>
    <mergeCell ref="C48:D48"/>
    <mergeCell ref="C49:D49"/>
    <mergeCell ref="C50:D50"/>
    <mergeCell ref="C51:D51"/>
    <mergeCell ref="C70:D70"/>
    <mergeCell ref="A58:D58"/>
    <mergeCell ref="A59:D59"/>
    <mergeCell ref="C60:D60"/>
    <mergeCell ref="C62:D62"/>
    <mergeCell ref="C63:D63"/>
    <mergeCell ref="C64:D64"/>
    <mergeCell ref="C65:D65"/>
    <mergeCell ref="A67:C67"/>
    <mergeCell ref="A68:C68"/>
    <mergeCell ref="C61:D61"/>
    <mergeCell ref="C82:D82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A94:D94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B93:D93"/>
    <mergeCell ref="C112:D112"/>
    <mergeCell ref="C114:D114"/>
    <mergeCell ref="C115:D115"/>
    <mergeCell ref="C107:D107"/>
    <mergeCell ref="C95:D95"/>
    <mergeCell ref="C111:D111"/>
    <mergeCell ref="C105:D105"/>
    <mergeCell ref="C106:D106"/>
    <mergeCell ref="C96:D96"/>
    <mergeCell ref="C97:D97"/>
    <mergeCell ref="C98:D98"/>
    <mergeCell ref="C100:D100"/>
    <mergeCell ref="C101:D101"/>
    <mergeCell ref="C99:D9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7DD3E-3304-498D-BCF8-7E36634FC37A}">
  <dimension ref="A1:D125"/>
  <sheetViews>
    <sheetView topLeftCell="A100" zoomScaleNormal="100" workbookViewId="0">
      <selection activeCell="C127" sqref="C127"/>
    </sheetView>
  </sheetViews>
  <sheetFormatPr defaultColWidth="9.28515625" defaultRowHeight="15.6"/>
  <cols>
    <col min="1" max="1" width="4.28515625" style="1" customWidth="1"/>
    <col min="2" max="2" width="3.28515625" style="1" bestFit="1" customWidth="1"/>
    <col min="3" max="3" width="91.5703125" style="1" customWidth="1"/>
    <col min="4" max="4" width="30.42578125" style="1" customWidth="1"/>
    <col min="5" max="5" width="15.28515625" style="1" customWidth="1"/>
    <col min="6" max="16384" width="9.28515625" style="1"/>
  </cols>
  <sheetData>
    <row r="1" spans="1:4">
      <c r="A1" s="72" t="s">
        <v>130</v>
      </c>
      <c r="B1" s="72"/>
      <c r="C1" s="72"/>
      <c r="D1" s="72"/>
    </row>
    <row r="2" spans="1:4">
      <c r="A2" s="20" t="s">
        <v>1</v>
      </c>
      <c r="B2" s="20"/>
      <c r="C2" s="20"/>
      <c r="D2" s="21" t="s">
        <v>2</v>
      </c>
    </row>
    <row r="3" spans="1:4">
      <c r="A3" s="8" t="s">
        <v>3</v>
      </c>
      <c r="B3" s="2">
        <v>1</v>
      </c>
      <c r="C3" s="19" t="s">
        <v>4</v>
      </c>
      <c r="D3" s="35"/>
    </row>
    <row r="4" spans="1:4">
      <c r="A4" s="8" t="s">
        <v>3</v>
      </c>
      <c r="B4" s="2">
        <v>2</v>
      </c>
      <c r="C4" s="65" t="s">
        <v>131</v>
      </c>
      <c r="D4" s="67"/>
    </row>
    <row r="5" spans="1:4">
      <c r="A5" s="8" t="s">
        <v>3</v>
      </c>
      <c r="B5" s="2">
        <v>3</v>
      </c>
      <c r="C5" s="77" t="s">
        <v>6</v>
      </c>
      <c r="D5" s="67"/>
    </row>
    <row r="6" spans="1:4">
      <c r="A6" s="8" t="s">
        <v>3</v>
      </c>
      <c r="B6" s="2">
        <v>4</v>
      </c>
      <c r="C6" s="77" t="s">
        <v>7</v>
      </c>
      <c r="D6" s="67"/>
    </row>
    <row r="7" spans="1:4">
      <c r="A7" s="8" t="s">
        <v>3</v>
      </c>
      <c r="B7" s="2">
        <v>5</v>
      </c>
      <c r="C7" s="65" t="s">
        <v>108</v>
      </c>
      <c r="D7" s="67"/>
    </row>
    <row r="8" spans="1:4">
      <c r="A8" s="8" t="s">
        <v>3</v>
      </c>
      <c r="B8" s="2">
        <v>6</v>
      </c>
      <c r="C8" s="2" t="s">
        <v>9</v>
      </c>
      <c r="D8" s="5" t="s">
        <v>10</v>
      </c>
    </row>
    <row r="9" spans="1:4">
      <c r="A9" s="54" t="s">
        <v>11</v>
      </c>
      <c r="B9" s="55"/>
      <c r="C9" s="56"/>
      <c r="D9" s="13">
        <f>(($D$3+2)*10)</f>
        <v>20</v>
      </c>
    </row>
    <row r="10" spans="1:4">
      <c r="A10" s="54" t="s">
        <v>12</v>
      </c>
      <c r="B10" s="55"/>
      <c r="C10" s="56"/>
      <c r="D10" s="13">
        <f>(($D$3+2)*10)</f>
        <v>20</v>
      </c>
    </row>
    <row r="11" spans="1:4">
      <c r="A11" s="28"/>
      <c r="B11" s="29"/>
      <c r="C11" s="29" t="s">
        <v>13</v>
      </c>
      <c r="D11" s="13">
        <f>SUM(D9:D10)</f>
        <v>40</v>
      </c>
    </row>
    <row r="12" spans="1:4">
      <c r="A12" s="8" t="s">
        <v>3</v>
      </c>
      <c r="B12" s="2">
        <v>7</v>
      </c>
      <c r="C12" s="65" t="s">
        <v>14</v>
      </c>
      <c r="D12" s="67"/>
    </row>
    <row r="13" spans="1:4">
      <c r="A13" s="8" t="s">
        <v>3</v>
      </c>
      <c r="B13" s="2">
        <v>8</v>
      </c>
      <c r="C13" s="65" t="s">
        <v>15</v>
      </c>
      <c r="D13" s="67"/>
    </row>
    <row r="14" spans="1:4">
      <c r="A14" s="8" t="s">
        <v>3</v>
      </c>
      <c r="B14" s="2">
        <v>9</v>
      </c>
      <c r="C14" s="65" t="s">
        <v>16</v>
      </c>
      <c r="D14" s="67"/>
    </row>
    <row r="15" spans="1:4">
      <c r="A15" s="8" t="s">
        <v>3</v>
      </c>
      <c r="B15" s="2">
        <v>10</v>
      </c>
      <c r="C15" s="65" t="s">
        <v>17</v>
      </c>
      <c r="D15" s="67"/>
    </row>
    <row r="16" spans="1:4">
      <c r="A16" s="8" t="s">
        <v>3</v>
      </c>
      <c r="B16" s="2">
        <v>11</v>
      </c>
      <c r="C16" s="65" t="s">
        <v>18</v>
      </c>
      <c r="D16" s="66"/>
    </row>
    <row r="17" spans="1:4">
      <c r="A17" s="68" t="s">
        <v>19</v>
      </c>
      <c r="B17" s="69"/>
      <c r="C17" s="69"/>
      <c r="D17" s="70"/>
    </row>
    <row r="18" spans="1:4">
      <c r="A18" s="8" t="s">
        <v>3</v>
      </c>
      <c r="B18" s="2">
        <v>12</v>
      </c>
      <c r="C18" s="51" t="s">
        <v>20</v>
      </c>
      <c r="D18" s="53"/>
    </row>
    <row r="19" spans="1:4">
      <c r="A19" s="8" t="s">
        <v>3</v>
      </c>
      <c r="B19" s="2">
        <v>13</v>
      </c>
      <c r="C19" s="51" t="s">
        <v>21</v>
      </c>
      <c r="D19" s="53"/>
    </row>
    <row r="20" spans="1:4">
      <c r="A20" s="8" t="s">
        <v>3</v>
      </c>
      <c r="B20" s="2">
        <v>14</v>
      </c>
      <c r="C20" s="51" t="s">
        <v>22</v>
      </c>
      <c r="D20" s="53"/>
    </row>
    <row r="21" spans="1:4">
      <c r="A21" s="8" t="s">
        <v>3</v>
      </c>
      <c r="B21" s="2">
        <v>15</v>
      </c>
      <c r="C21" s="65" t="s">
        <v>17</v>
      </c>
      <c r="D21" s="67"/>
    </row>
    <row r="22" spans="1:4" s="3" customFormat="1">
      <c r="A22" s="8" t="s">
        <v>3</v>
      </c>
      <c r="B22" s="2">
        <v>16</v>
      </c>
      <c r="C22" s="51" t="s">
        <v>23</v>
      </c>
      <c r="D22" s="53"/>
    </row>
    <row r="23" spans="1:4" s="3" customFormat="1">
      <c r="A23" s="8" t="s">
        <v>3</v>
      </c>
      <c r="B23" s="2">
        <v>17</v>
      </c>
      <c r="C23" s="27" t="s">
        <v>24</v>
      </c>
      <c r="D23" s="36"/>
    </row>
    <row r="24" spans="1:4" s="3" customFormat="1">
      <c r="A24" s="8" t="s">
        <v>3</v>
      </c>
      <c r="B24" s="2">
        <v>18</v>
      </c>
      <c r="C24" s="51" t="s">
        <v>25</v>
      </c>
      <c r="D24" s="53"/>
    </row>
    <row r="25" spans="1:4">
      <c r="A25" s="8" t="s">
        <v>3</v>
      </c>
      <c r="B25" s="2">
        <v>19</v>
      </c>
      <c r="C25" s="51" t="s">
        <v>26</v>
      </c>
      <c r="D25" s="53"/>
    </row>
    <row r="26" spans="1:4">
      <c r="A26" s="8" t="s">
        <v>3</v>
      </c>
      <c r="B26" s="2">
        <v>20</v>
      </c>
      <c r="C26" s="51" t="s">
        <v>27</v>
      </c>
      <c r="D26" s="53"/>
    </row>
    <row r="27" spans="1:4">
      <c r="A27" s="8" t="s">
        <v>3</v>
      </c>
      <c r="B27" s="2">
        <v>21</v>
      </c>
      <c r="C27" s="51" t="s">
        <v>28</v>
      </c>
      <c r="D27" s="53"/>
    </row>
    <row r="28" spans="1:4">
      <c r="A28" s="8" t="s">
        <v>3</v>
      </c>
      <c r="B28" s="2">
        <v>22</v>
      </c>
      <c r="C28" s="51" t="s">
        <v>29</v>
      </c>
      <c r="D28" s="53"/>
    </row>
    <row r="29" spans="1:4">
      <c r="A29" s="8" t="s">
        <v>3</v>
      </c>
      <c r="B29" s="2">
        <v>23</v>
      </c>
      <c r="C29" s="51" t="s">
        <v>26</v>
      </c>
      <c r="D29" s="53"/>
    </row>
    <row r="30" spans="1:4">
      <c r="A30" s="8" t="s">
        <v>3</v>
      </c>
      <c r="B30" s="2">
        <v>24</v>
      </c>
      <c r="C30" s="51" t="s">
        <v>30</v>
      </c>
      <c r="D30" s="53"/>
    </row>
    <row r="31" spans="1:4">
      <c r="A31" s="8" t="s">
        <v>3</v>
      </c>
      <c r="B31" s="2">
        <v>25</v>
      </c>
      <c r="C31" s="51" t="s">
        <v>28</v>
      </c>
      <c r="D31" s="53"/>
    </row>
    <row r="32" spans="1:4">
      <c r="A32" s="8" t="s">
        <v>3</v>
      </c>
      <c r="B32" s="2">
        <v>26</v>
      </c>
      <c r="C32" s="51" t="s">
        <v>29</v>
      </c>
      <c r="D32" s="53"/>
    </row>
    <row r="33" spans="1:4">
      <c r="A33" s="8" t="s">
        <v>3</v>
      </c>
      <c r="B33" s="2">
        <v>27</v>
      </c>
      <c r="C33" s="51" t="s">
        <v>26</v>
      </c>
      <c r="D33" s="53"/>
    </row>
    <row r="34" spans="1:4">
      <c r="A34" s="8" t="s">
        <v>3</v>
      </c>
      <c r="B34" s="2">
        <v>28</v>
      </c>
      <c r="C34" s="51" t="s">
        <v>31</v>
      </c>
      <c r="D34" s="53"/>
    </row>
    <row r="35" spans="1:4">
      <c r="A35" s="8" t="s">
        <v>3</v>
      </c>
      <c r="B35" s="2">
        <v>29</v>
      </c>
      <c r="C35" s="51" t="s">
        <v>28</v>
      </c>
      <c r="D35" s="53"/>
    </row>
    <row r="36" spans="1:4">
      <c r="A36" s="8" t="s">
        <v>3</v>
      </c>
      <c r="B36" s="2">
        <v>30</v>
      </c>
      <c r="C36" s="51" t="s">
        <v>29</v>
      </c>
      <c r="D36" s="53"/>
    </row>
    <row r="37" spans="1:4">
      <c r="A37" s="57" t="s">
        <v>32</v>
      </c>
      <c r="B37" s="57"/>
      <c r="C37" s="57"/>
      <c r="D37" s="57"/>
    </row>
    <row r="38" spans="1:4">
      <c r="A38" s="8" t="s">
        <v>3</v>
      </c>
      <c r="B38" s="2">
        <v>31</v>
      </c>
      <c r="C38" s="51" t="s">
        <v>33</v>
      </c>
      <c r="D38" s="53"/>
    </row>
    <row r="39" spans="1:4">
      <c r="A39" s="8" t="s">
        <v>3</v>
      </c>
      <c r="B39" s="2">
        <v>32</v>
      </c>
      <c r="C39" s="65" t="s">
        <v>34</v>
      </c>
      <c r="D39" s="66"/>
    </row>
    <row r="40" spans="1:4">
      <c r="A40" s="8" t="s">
        <v>3</v>
      </c>
      <c r="B40" s="2">
        <v>33</v>
      </c>
      <c r="C40" s="2" t="s">
        <v>35</v>
      </c>
      <c r="D40" s="11" t="s">
        <v>36</v>
      </c>
    </row>
    <row r="41" spans="1:4">
      <c r="A41" s="54" t="s">
        <v>37</v>
      </c>
      <c r="B41" s="55"/>
      <c r="C41" s="56"/>
      <c r="D41" s="12">
        <f>(($D$3+2)*20)</f>
        <v>40</v>
      </c>
    </row>
    <row r="42" spans="1:4">
      <c r="A42" s="54" t="s">
        <v>38</v>
      </c>
      <c r="B42" s="55"/>
      <c r="C42" s="56"/>
      <c r="D42" s="12">
        <f>(($D$3+2)*20)</f>
        <v>40</v>
      </c>
    </row>
    <row r="43" spans="1:4">
      <c r="A43" s="28"/>
      <c r="B43" s="29"/>
      <c r="C43" s="29" t="s">
        <v>13</v>
      </c>
      <c r="D43" s="12">
        <f>SUM(D41:D42)</f>
        <v>80</v>
      </c>
    </row>
    <row r="44" spans="1:4">
      <c r="A44" s="8" t="s">
        <v>3</v>
      </c>
      <c r="B44" s="2">
        <v>34</v>
      </c>
      <c r="C44" s="51" t="s">
        <v>39</v>
      </c>
      <c r="D44" s="53"/>
    </row>
    <row r="45" spans="1:4">
      <c r="A45" s="8" t="s">
        <v>3</v>
      </c>
      <c r="B45" s="2">
        <v>35</v>
      </c>
      <c r="C45" s="51" t="s">
        <v>40</v>
      </c>
      <c r="D45" s="53"/>
    </row>
    <row r="46" spans="1:4">
      <c r="A46" s="8" t="s">
        <v>3</v>
      </c>
      <c r="B46" s="2">
        <v>36</v>
      </c>
      <c r="C46" s="51" t="s">
        <v>41</v>
      </c>
      <c r="D46" s="53"/>
    </row>
    <row r="47" spans="1:4">
      <c r="A47" s="8" t="s">
        <v>3</v>
      </c>
      <c r="B47" s="2">
        <v>37</v>
      </c>
      <c r="C47" s="51" t="s">
        <v>42</v>
      </c>
      <c r="D47" s="53"/>
    </row>
    <row r="48" spans="1:4">
      <c r="A48" s="8" t="s">
        <v>3</v>
      </c>
      <c r="B48" s="2">
        <v>38</v>
      </c>
      <c r="C48" s="51" t="s">
        <v>43</v>
      </c>
      <c r="D48" s="53"/>
    </row>
    <row r="49" spans="1:4">
      <c r="A49" s="8" t="s">
        <v>3</v>
      </c>
      <c r="B49" s="2">
        <v>39</v>
      </c>
      <c r="C49" s="51" t="s">
        <v>44</v>
      </c>
      <c r="D49" s="53"/>
    </row>
    <row r="50" spans="1:4">
      <c r="A50" s="8" t="s">
        <v>3</v>
      </c>
      <c r="B50" s="2">
        <v>40</v>
      </c>
      <c r="C50" s="51" t="s">
        <v>45</v>
      </c>
      <c r="D50" s="53"/>
    </row>
    <row r="51" spans="1:4">
      <c r="A51" s="8" t="s">
        <v>3</v>
      </c>
      <c r="B51" s="2">
        <v>41</v>
      </c>
      <c r="C51" s="51" t="s">
        <v>46</v>
      </c>
      <c r="D51" s="53"/>
    </row>
    <row r="52" spans="1:4">
      <c r="A52" s="2"/>
      <c r="B52" s="2"/>
      <c r="C52" s="76" t="s">
        <v>47</v>
      </c>
      <c r="D52" s="76"/>
    </row>
    <row r="55" spans="1:4">
      <c r="C55" s="6"/>
    </row>
    <row r="56" spans="1:4">
      <c r="C56" s="7"/>
    </row>
    <row r="58" spans="1:4">
      <c r="A58" s="73" t="s">
        <v>48</v>
      </c>
      <c r="B58" s="74"/>
      <c r="C58" s="74"/>
      <c r="D58" s="75"/>
    </row>
    <row r="59" spans="1:4">
      <c r="A59" s="57" t="s">
        <v>49</v>
      </c>
      <c r="B59" s="57"/>
      <c r="C59" s="57"/>
      <c r="D59" s="57"/>
    </row>
    <row r="60" spans="1:4">
      <c r="A60" s="8" t="s">
        <v>3</v>
      </c>
      <c r="B60" s="2">
        <v>42</v>
      </c>
      <c r="C60" s="51" t="s">
        <v>50</v>
      </c>
      <c r="D60" s="53"/>
    </row>
    <row r="61" spans="1:4">
      <c r="A61" s="8" t="s">
        <v>3</v>
      </c>
      <c r="B61" s="2">
        <v>43</v>
      </c>
      <c r="C61" s="51" t="s">
        <v>51</v>
      </c>
      <c r="D61" s="53"/>
    </row>
    <row r="62" spans="1:4">
      <c r="A62" s="8" t="s">
        <v>3</v>
      </c>
      <c r="B62" s="2">
        <v>44</v>
      </c>
      <c r="C62" s="51" t="s">
        <v>52</v>
      </c>
      <c r="D62" s="53"/>
    </row>
    <row r="63" spans="1:4">
      <c r="A63" s="8" t="s">
        <v>3</v>
      </c>
      <c r="B63" s="2">
        <v>45</v>
      </c>
      <c r="C63" s="51" t="s">
        <v>53</v>
      </c>
      <c r="D63" s="53"/>
    </row>
    <row r="64" spans="1:4">
      <c r="A64" s="8" t="s">
        <v>3</v>
      </c>
      <c r="B64" s="2">
        <v>46</v>
      </c>
      <c r="C64" s="51" t="s">
        <v>54</v>
      </c>
      <c r="D64" s="53"/>
    </row>
    <row r="65" spans="1:4">
      <c r="A65" s="8" t="s">
        <v>3</v>
      </c>
      <c r="B65" s="2">
        <v>47</v>
      </c>
      <c r="C65" s="51" t="s">
        <v>55</v>
      </c>
      <c r="D65" s="53"/>
    </row>
    <row r="66" spans="1:4">
      <c r="A66" s="8" t="s">
        <v>3</v>
      </c>
      <c r="B66" s="2">
        <v>48</v>
      </c>
      <c r="C66" s="2" t="s">
        <v>56</v>
      </c>
      <c r="D66" s="5" t="s">
        <v>10</v>
      </c>
    </row>
    <row r="67" spans="1:4">
      <c r="A67" s="62" t="s">
        <v>57</v>
      </c>
      <c r="B67" s="63"/>
      <c r="C67" s="64"/>
      <c r="D67" s="14">
        <f>(($D$3+2)*40.8)</f>
        <v>81.599999999999994</v>
      </c>
    </row>
    <row r="68" spans="1:4">
      <c r="A68" s="62" t="s">
        <v>38</v>
      </c>
      <c r="B68" s="63"/>
      <c r="C68" s="64"/>
      <c r="D68" s="14">
        <f>(($D$3+2)*44.2)</f>
        <v>88.4</v>
      </c>
    </row>
    <row r="69" spans="1:4">
      <c r="A69" s="30"/>
      <c r="B69" s="31"/>
      <c r="C69" s="31" t="s">
        <v>58</v>
      </c>
      <c r="D69" s="14">
        <f>SUM(D67:D68)</f>
        <v>170</v>
      </c>
    </row>
    <row r="70" spans="1:4" ht="28.15" customHeight="1">
      <c r="A70" s="8" t="s">
        <v>3</v>
      </c>
      <c r="B70" s="2">
        <v>49</v>
      </c>
      <c r="C70" s="60" t="s">
        <v>59</v>
      </c>
      <c r="D70" s="80"/>
    </row>
    <row r="71" spans="1:4">
      <c r="A71" s="8" t="s">
        <v>3</v>
      </c>
      <c r="B71" s="2">
        <v>50</v>
      </c>
      <c r="C71" s="51" t="s">
        <v>60</v>
      </c>
      <c r="D71" s="53"/>
    </row>
    <row r="72" spans="1:4">
      <c r="A72" s="8" t="s">
        <v>3</v>
      </c>
      <c r="B72" s="2">
        <v>51</v>
      </c>
      <c r="C72" s="51" t="s">
        <v>61</v>
      </c>
      <c r="D72" s="53"/>
    </row>
    <row r="73" spans="1:4">
      <c r="A73" s="8" t="s">
        <v>3</v>
      </c>
      <c r="B73" s="2">
        <v>52</v>
      </c>
      <c r="C73" s="51" t="s">
        <v>62</v>
      </c>
      <c r="D73" s="53"/>
    </row>
    <row r="74" spans="1:4">
      <c r="A74" s="8" t="s">
        <v>3</v>
      </c>
      <c r="B74" s="2">
        <v>53</v>
      </c>
      <c r="C74" s="51" t="s">
        <v>63</v>
      </c>
      <c r="D74" s="53"/>
    </row>
    <row r="75" spans="1:4">
      <c r="A75" s="8" t="s">
        <v>3</v>
      </c>
      <c r="B75" s="2">
        <v>54</v>
      </c>
      <c r="C75" s="51" t="s">
        <v>111</v>
      </c>
      <c r="D75" s="53"/>
    </row>
    <row r="76" spans="1:4">
      <c r="A76" s="8" t="s">
        <v>3</v>
      </c>
      <c r="B76" s="2">
        <v>55</v>
      </c>
      <c r="C76" s="51" t="s">
        <v>65</v>
      </c>
      <c r="D76" s="53"/>
    </row>
    <row r="77" spans="1:4">
      <c r="A77" s="8" t="s">
        <v>3</v>
      </c>
      <c r="B77" s="2">
        <v>56</v>
      </c>
      <c r="C77" s="51" t="s">
        <v>60</v>
      </c>
      <c r="D77" s="53"/>
    </row>
    <row r="78" spans="1:4">
      <c r="A78" s="8" t="s">
        <v>3</v>
      </c>
      <c r="B78" s="2">
        <v>57</v>
      </c>
      <c r="C78" s="51" t="s">
        <v>61</v>
      </c>
      <c r="D78" s="53"/>
    </row>
    <row r="79" spans="1:4">
      <c r="A79" s="8" t="s">
        <v>3</v>
      </c>
      <c r="B79" s="2">
        <v>58</v>
      </c>
      <c r="C79" s="51" t="s">
        <v>66</v>
      </c>
      <c r="D79" s="53"/>
    </row>
    <row r="80" spans="1:4">
      <c r="A80" s="8" t="s">
        <v>3</v>
      </c>
      <c r="B80" s="2">
        <v>59</v>
      </c>
      <c r="C80" s="51" t="s">
        <v>25</v>
      </c>
      <c r="D80" s="53"/>
    </row>
    <row r="81" spans="1:4">
      <c r="A81" s="8" t="s">
        <v>3</v>
      </c>
      <c r="B81" s="2">
        <v>60</v>
      </c>
      <c r="C81" s="51" t="s">
        <v>67</v>
      </c>
      <c r="D81" s="53"/>
    </row>
    <row r="82" spans="1:4">
      <c r="A82" s="8" t="s">
        <v>3</v>
      </c>
      <c r="B82" s="2">
        <v>61</v>
      </c>
      <c r="C82" s="51" t="s">
        <v>68</v>
      </c>
      <c r="D82" s="53"/>
    </row>
    <row r="83" spans="1:4">
      <c r="A83" s="8" t="s">
        <v>3</v>
      </c>
      <c r="B83" s="2">
        <v>62</v>
      </c>
      <c r="C83" s="51" t="s">
        <v>69</v>
      </c>
      <c r="D83" s="53"/>
    </row>
    <row r="84" spans="1:4">
      <c r="A84" s="8" t="s">
        <v>3</v>
      </c>
      <c r="B84" s="2">
        <v>63</v>
      </c>
      <c r="C84" s="51" t="s">
        <v>68</v>
      </c>
      <c r="D84" s="53"/>
    </row>
    <row r="85" spans="1:4">
      <c r="A85" s="8" t="s">
        <v>3</v>
      </c>
      <c r="B85" s="2">
        <v>64</v>
      </c>
      <c r="C85" s="51" t="s">
        <v>69</v>
      </c>
      <c r="D85" s="53"/>
    </row>
    <row r="86" spans="1:4">
      <c r="A86" s="8" t="s">
        <v>3</v>
      </c>
      <c r="B86" s="2">
        <v>65</v>
      </c>
      <c r="C86" s="51" t="s">
        <v>70</v>
      </c>
      <c r="D86" s="53"/>
    </row>
    <row r="87" spans="1:4">
      <c r="A87" s="8" t="s">
        <v>3</v>
      </c>
      <c r="B87" s="2">
        <v>66</v>
      </c>
      <c r="C87" s="51" t="s">
        <v>71</v>
      </c>
      <c r="D87" s="53"/>
    </row>
    <row r="88" spans="1:4">
      <c r="A88" s="8" t="s">
        <v>3</v>
      </c>
      <c r="B88" s="2">
        <v>67</v>
      </c>
      <c r="C88" s="51" t="s">
        <v>72</v>
      </c>
      <c r="D88" s="53"/>
    </row>
    <row r="89" spans="1:4">
      <c r="A89" s="8" t="s">
        <v>3</v>
      </c>
      <c r="B89" s="2">
        <v>68</v>
      </c>
      <c r="C89" s="51" t="s">
        <v>73</v>
      </c>
      <c r="D89" s="53"/>
    </row>
    <row r="90" spans="1:4">
      <c r="A90" s="8" t="s">
        <v>3</v>
      </c>
      <c r="B90" s="2">
        <v>69</v>
      </c>
      <c r="C90" s="51" t="s">
        <v>74</v>
      </c>
      <c r="D90" s="53"/>
    </row>
    <row r="91" spans="1:4">
      <c r="A91" s="8" t="s">
        <v>3</v>
      </c>
      <c r="B91" s="2">
        <v>70</v>
      </c>
      <c r="C91" s="51" t="s">
        <v>75</v>
      </c>
      <c r="D91" s="53"/>
    </row>
    <row r="92" spans="1:4">
      <c r="A92" s="8" t="s">
        <v>3</v>
      </c>
      <c r="B92" s="2">
        <v>71</v>
      </c>
      <c r="C92" s="51" t="s">
        <v>76</v>
      </c>
      <c r="D92" s="53"/>
    </row>
    <row r="93" spans="1:4">
      <c r="A93" s="2"/>
      <c r="B93" s="76" t="s">
        <v>77</v>
      </c>
      <c r="C93" s="76"/>
      <c r="D93" s="76"/>
    </row>
    <row r="94" spans="1:4">
      <c r="A94" s="71" t="s">
        <v>78</v>
      </c>
      <c r="B94" s="71"/>
      <c r="C94" s="71"/>
      <c r="D94" s="71"/>
    </row>
    <row r="95" spans="1:4">
      <c r="A95" s="9" t="s">
        <v>3</v>
      </c>
      <c r="B95" s="10">
        <v>72</v>
      </c>
      <c r="C95" s="4" t="s">
        <v>132</v>
      </c>
      <c r="D95" s="2"/>
    </row>
    <row r="96" spans="1:4">
      <c r="A96" s="9" t="s">
        <v>3</v>
      </c>
      <c r="B96" s="10">
        <v>73</v>
      </c>
      <c r="C96" s="51" t="s">
        <v>80</v>
      </c>
      <c r="D96" s="53"/>
    </row>
    <row r="97" spans="1:4">
      <c r="A97" s="8" t="s">
        <v>3</v>
      </c>
      <c r="B97" s="2">
        <v>74</v>
      </c>
      <c r="C97" s="51" t="s">
        <v>133</v>
      </c>
      <c r="D97" s="52"/>
    </row>
    <row r="98" spans="1:4">
      <c r="A98" s="8" t="s">
        <v>3</v>
      </c>
      <c r="B98" s="2">
        <v>75</v>
      </c>
      <c r="C98" s="51" t="s">
        <v>82</v>
      </c>
      <c r="D98" s="53"/>
    </row>
    <row r="99" spans="1:4">
      <c r="A99" s="8" t="s">
        <v>3</v>
      </c>
      <c r="B99" s="2">
        <v>76</v>
      </c>
      <c r="C99" s="51" t="s">
        <v>83</v>
      </c>
      <c r="D99" s="53"/>
    </row>
    <row r="100" spans="1:4">
      <c r="A100" s="8" t="s">
        <v>3</v>
      </c>
      <c r="B100" s="2">
        <v>77</v>
      </c>
      <c r="C100" s="51" t="s">
        <v>84</v>
      </c>
      <c r="D100" s="53"/>
    </row>
    <row r="101" spans="1:4">
      <c r="A101" s="8" t="s">
        <v>3</v>
      </c>
      <c r="B101" s="2">
        <v>78</v>
      </c>
      <c r="C101" s="51" t="s">
        <v>85</v>
      </c>
      <c r="D101" s="53"/>
    </row>
    <row r="102" spans="1:4">
      <c r="A102" s="8" t="s">
        <v>3</v>
      </c>
      <c r="B102" s="2">
        <v>79</v>
      </c>
      <c r="C102" s="51" t="s">
        <v>86</v>
      </c>
      <c r="D102" s="53"/>
    </row>
    <row r="103" spans="1:4" s="45" customFormat="1">
      <c r="A103" s="43" t="s">
        <v>3</v>
      </c>
      <c r="B103" s="10">
        <v>80</v>
      </c>
      <c r="C103" s="27" t="s">
        <v>134</v>
      </c>
      <c r="D103" s="44"/>
    </row>
    <row r="104" spans="1:4">
      <c r="A104" s="9" t="s">
        <v>3</v>
      </c>
      <c r="B104" s="10">
        <v>81</v>
      </c>
      <c r="C104" s="51" t="s">
        <v>87</v>
      </c>
      <c r="D104" s="53"/>
    </row>
    <row r="105" spans="1:4">
      <c r="A105" s="9" t="s">
        <v>3</v>
      </c>
      <c r="B105" s="10">
        <v>82</v>
      </c>
      <c r="C105" s="51" t="s">
        <v>135</v>
      </c>
      <c r="D105" s="53"/>
    </row>
    <row r="106" spans="1:4">
      <c r="A106" s="9" t="s">
        <v>3</v>
      </c>
      <c r="B106" s="10">
        <v>83</v>
      </c>
      <c r="C106" s="51" t="s">
        <v>89</v>
      </c>
      <c r="D106" s="53"/>
    </row>
    <row r="107" spans="1:4">
      <c r="A107" s="9" t="s">
        <v>3</v>
      </c>
      <c r="B107" s="10">
        <v>84</v>
      </c>
      <c r="C107" s="27" t="s">
        <v>136</v>
      </c>
      <c r="D107" s="36"/>
    </row>
    <row r="108" spans="1:4">
      <c r="A108" s="9" t="s">
        <v>3</v>
      </c>
      <c r="B108" s="10">
        <v>85</v>
      </c>
      <c r="C108" s="51" t="s">
        <v>137</v>
      </c>
      <c r="D108" s="53"/>
    </row>
    <row r="109" spans="1:4">
      <c r="A109" s="9" t="s">
        <v>3</v>
      </c>
      <c r="B109" s="10">
        <v>86</v>
      </c>
      <c r="C109" s="51" t="s">
        <v>138</v>
      </c>
      <c r="D109" s="53"/>
    </row>
    <row r="110" spans="1:4">
      <c r="A110" s="9" t="s">
        <v>3</v>
      </c>
      <c r="B110" s="10">
        <v>87</v>
      </c>
      <c r="C110" s="24" t="s">
        <v>91</v>
      </c>
      <c r="D110" s="24"/>
    </row>
    <row r="111" spans="1:4">
      <c r="A111" s="9"/>
      <c r="B111" s="23"/>
      <c r="C111" s="25" t="s">
        <v>139</v>
      </c>
      <c r="D111" s="41">
        <v>1.3</v>
      </c>
    </row>
    <row r="112" spans="1:4">
      <c r="A112" s="9"/>
      <c r="B112" s="23"/>
      <c r="C112" s="25" t="s">
        <v>140</v>
      </c>
      <c r="D112" s="37">
        <f>(500*D111)/5</f>
        <v>130</v>
      </c>
    </row>
    <row r="113" spans="1:4">
      <c r="A113" s="9"/>
      <c r="B113" s="23"/>
      <c r="C113" s="25" t="s">
        <v>94</v>
      </c>
      <c r="D113" s="37">
        <f>500-D112</f>
        <v>370</v>
      </c>
    </row>
    <row r="114" spans="1:4">
      <c r="A114" s="9" t="s">
        <v>3</v>
      </c>
      <c r="B114" s="23">
        <v>88</v>
      </c>
      <c r="C114" s="32" t="s">
        <v>141</v>
      </c>
      <c r="D114" s="39"/>
    </row>
    <row r="115" spans="1:4">
      <c r="A115" s="9" t="s">
        <v>3</v>
      </c>
      <c r="B115" s="23">
        <v>89</v>
      </c>
      <c r="C115" s="46" t="s">
        <v>142</v>
      </c>
      <c r="D115" s="47"/>
    </row>
    <row r="116" spans="1:4">
      <c r="A116" s="9" t="s">
        <v>3</v>
      </c>
      <c r="B116" s="23">
        <v>90</v>
      </c>
      <c r="C116" s="46" t="s">
        <v>143</v>
      </c>
      <c r="D116" s="47"/>
    </row>
    <row r="117" spans="1:4">
      <c r="A117" s="9" t="s">
        <v>3</v>
      </c>
      <c r="B117" s="23">
        <v>91</v>
      </c>
      <c r="C117" s="46" t="s">
        <v>144</v>
      </c>
      <c r="D117" s="47"/>
    </row>
    <row r="118" spans="1:4">
      <c r="A118" s="9" t="s">
        <v>3</v>
      </c>
      <c r="B118" s="23">
        <v>92</v>
      </c>
      <c r="C118" s="33" t="s">
        <v>145</v>
      </c>
      <c r="D118" s="34"/>
    </row>
    <row r="119" spans="1:4">
      <c r="A119" s="9" t="s">
        <v>3</v>
      </c>
      <c r="B119" s="23">
        <v>93</v>
      </c>
      <c r="C119" s="48" t="s">
        <v>146</v>
      </c>
      <c r="D119" s="49"/>
    </row>
    <row r="120" spans="1:4">
      <c r="A120" s="9" t="s">
        <v>3</v>
      </c>
      <c r="B120" s="23">
        <v>94</v>
      </c>
      <c r="C120" s="50" t="s">
        <v>100</v>
      </c>
      <c r="D120" s="50"/>
    </row>
    <row r="121" spans="1:4">
      <c r="A121" s="9" t="s">
        <v>3</v>
      </c>
      <c r="B121" s="23">
        <v>95</v>
      </c>
      <c r="C121" s="32" t="s">
        <v>147</v>
      </c>
      <c r="D121" s="34"/>
    </row>
    <row r="122" spans="1:4">
      <c r="A122" s="9" t="s">
        <v>3</v>
      </c>
      <c r="B122" s="23">
        <v>96</v>
      </c>
      <c r="C122" s="51" t="s">
        <v>148</v>
      </c>
      <c r="D122" s="52"/>
    </row>
    <row r="123" spans="1:4">
      <c r="A123" s="9" t="s">
        <v>3</v>
      </c>
      <c r="B123" s="23">
        <v>97</v>
      </c>
      <c r="C123" s="51" t="s">
        <v>103</v>
      </c>
      <c r="D123" s="53"/>
    </row>
    <row r="124" spans="1:4">
      <c r="A124" s="9" t="s">
        <v>3</v>
      </c>
      <c r="B124" s="23">
        <v>98</v>
      </c>
      <c r="C124" s="51" t="s">
        <v>149</v>
      </c>
      <c r="D124" s="53"/>
    </row>
    <row r="125" spans="1:4">
      <c r="C125" s="6" t="s">
        <v>150</v>
      </c>
    </row>
  </sheetData>
  <mergeCells count="100">
    <mergeCell ref="C123:D123"/>
    <mergeCell ref="C124:D124"/>
    <mergeCell ref="C116:D116"/>
    <mergeCell ref="C117:D117"/>
    <mergeCell ref="C119:D119"/>
    <mergeCell ref="C120:D120"/>
    <mergeCell ref="C122:D122"/>
    <mergeCell ref="C105:D105"/>
    <mergeCell ref="C106:D106"/>
    <mergeCell ref="C109:D109"/>
    <mergeCell ref="C115:D115"/>
    <mergeCell ref="C98:D98"/>
    <mergeCell ref="C99:D99"/>
    <mergeCell ref="C100:D100"/>
    <mergeCell ref="C101:D101"/>
    <mergeCell ref="C102:D102"/>
    <mergeCell ref="C104:D104"/>
    <mergeCell ref="C108:D108"/>
    <mergeCell ref="C92:D92"/>
    <mergeCell ref="B93:D93"/>
    <mergeCell ref="A94:D94"/>
    <mergeCell ref="C96:D96"/>
    <mergeCell ref="C97:D97"/>
    <mergeCell ref="C91:D91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79:D79"/>
    <mergeCell ref="A67:C67"/>
    <mergeCell ref="A68:C68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65:D65"/>
    <mergeCell ref="C50:D50"/>
    <mergeCell ref="C51:D51"/>
    <mergeCell ref="C52:D52"/>
    <mergeCell ref="A58:D58"/>
    <mergeCell ref="A59:D59"/>
    <mergeCell ref="C60:D60"/>
    <mergeCell ref="C62:D62"/>
    <mergeCell ref="C63:D63"/>
    <mergeCell ref="C64:D64"/>
    <mergeCell ref="C61:D61"/>
    <mergeCell ref="C49:D49"/>
    <mergeCell ref="C36:D36"/>
    <mergeCell ref="A37:D37"/>
    <mergeCell ref="C38:D38"/>
    <mergeCell ref="C39:D39"/>
    <mergeCell ref="A41:C41"/>
    <mergeCell ref="A42:C42"/>
    <mergeCell ref="C44:D44"/>
    <mergeCell ref="C45:D45"/>
    <mergeCell ref="C46:D46"/>
    <mergeCell ref="C47:D47"/>
    <mergeCell ref="C48:D48"/>
    <mergeCell ref="C35:D35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A9:C9"/>
    <mergeCell ref="A1:D1"/>
    <mergeCell ref="C4:D4"/>
    <mergeCell ref="C5:D5"/>
    <mergeCell ref="C6:D6"/>
    <mergeCell ref="C7:D7"/>
    <mergeCell ref="C22:D22"/>
    <mergeCell ref="A10:C10"/>
    <mergeCell ref="C12:D12"/>
    <mergeCell ref="C13:D13"/>
    <mergeCell ref="C14:D14"/>
    <mergeCell ref="C15:D15"/>
    <mergeCell ref="C16:D16"/>
    <mergeCell ref="A17:D17"/>
    <mergeCell ref="C18:D18"/>
    <mergeCell ref="C19:D19"/>
    <mergeCell ref="C20:D20"/>
    <mergeCell ref="C21:D2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147CAC05253244AA89A7DD330C80FE" ma:contentTypeVersion="57" ma:contentTypeDescription="Create a new document." ma:contentTypeScope="" ma:versionID="b4febcb633dcdbd96c94775129e734f2">
  <xsd:schema xmlns:xsd="http://www.w3.org/2001/XMLSchema" xmlns:xs="http://www.w3.org/2001/XMLSchema" xmlns:p="http://schemas.microsoft.com/office/2006/metadata/properties" xmlns:ns2="6b710c5f-2dc9-4c37-bd29-2e6939e2cde5" xmlns:ns3="7cf1ad24-137d-4da9-be11-d72e8473f7e1" targetNamespace="http://schemas.microsoft.com/office/2006/metadata/properties" ma:root="true" ma:fieldsID="6c1222fbf26748f4b033be2996352230" ns2:_="" ns3:_="">
    <xsd:import namespace="6b710c5f-2dc9-4c37-bd29-2e6939e2cde5"/>
    <xsd:import namespace="7cf1ad24-137d-4da9-be11-d72e8473f7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10c5f-2dc9-4c37-bd29-2e6939e2cde5" elementFormDefault="qualified">
    <xsd:import namespace="http://schemas.microsoft.com/office/2006/documentManagement/types"/>
    <xsd:import namespace="http://schemas.microsoft.com/office/infopath/2007/PartnerControls"/>
    <xsd:element name="_dlc_DocId" ma:index="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1ad24-137d-4da9-be11-d72e8473f7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53E15BBA51E4F9C86AECC4982C2E3" ma:contentTypeVersion="4" ma:contentTypeDescription="Create a new document." ma:contentTypeScope="" ma:versionID="f3159712c8d4d3e2906a469dc23fa536">
  <xsd:schema xmlns:xsd="http://www.w3.org/2001/XMLSchema" xmlns:xs="http://www.w3.org/2001/XMLSchema" xmlns:p="http://schemas.microsoft.com/office/2006/metadata/properties" xmlns:ns1="http://schemas.microsoft.com/sharepoint/v3" xmlns:ns2="91b7f8f3-4c59-4d49-b483-0fa5f1c9fc9e" targetNamespace="http://schemas.microsoft.com/office/2006/metadata/properties" ma:root="true" ma:fieldsID="aa0a91aad19d8f00a20270a3b11d253e" ns1:_="" ns2:_="">
    <xsd:import namespace="http://schemas.microsoft.com/sharepoint/v3"/>
    <xsd:import namespace="91b7f8f3-4c59-4d49-b483-0fa5f1c9fc9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b7f8f3-4c59-4d49-b483-0fa5f1c9fc9e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list="{d2e624f1-968b-43bc-85aa-0bcfe3bfc12c}" ma:internalName="TaxCatchAll" ma:showField="CatchAllData" ma:web="91b7f8f3-4c59-4d49-b483-0fa5f1c9f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b7f8f3-4c59-4d49-b483-0fa5f1c9fc9e"/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2AD6FA7-7C4A-4716-80A2-40FA02E7EB3E}"/>
</file>

<file path=customXml/itemProps2.xml><?xml version="1.0" encoding="utf-8"?>
<ds:datastoreItem xmlns:ds="http://schemas.openxmlformats.org/officeDocument/2006/customXml" ds:itemID="{38FCEFDF-5C15-49A9-A0EC-0ED71B7ADB84}"/>
</file>

<file path=customXml/itemProps3.xml><?xml version="1.0" encoding="utf-8"?>
<ds:datastoreItem xmlns:ds="http://schemas.openxmlformats.org/officeDocument/2006/customXml" ds:itemID="{7688A3CC-1CBE-411D-BDA9-C06AC6272823}"/>
</file>

<file path=customXml/itemProps4.xml><?xml version="1.0" encoding="utf-8"?>
<ds:datastoreItem xmlns:ds="http://schemas.openxmlformats.org/officeDocument/2006/customXml" ds:itemID="{7A6EE18D-9DFB-45B8-BE7A-D35B385040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Centers for Disease Control and Prevention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Poates, Angela (CDC/OID/NCEZID) (CTR)</dc:creator>
  <cp:keywords/>
  <dc:description/>
  <cp:lastModifiedBy/>
  <cp:revision/>
  <dcterms:created xsi:type="dcterms:W3CDTF">2018-10-03T15:29:13Z</dcterms:created>
  <dcterms:modified xsi:type="dcterms:W3CDTF">2024-07-05T15:45:47Z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425b5854-ffe5-4dfe-adfe-a7e62ddb8bb0</vt:lpwstr>
  </property>
  <property fmtid="{D5CDD505-2E9C-101B-9397-08002B2CF9AE}" pid="3" name="MSIP_Label_7b94a7b8-f06c-4dfe-bdcc-9b548fd58c31_SiteId">
    <vt:lpwstr>9ce70869-60db-44fd-abe8-d2767077fc8f</vt:lpwstr>
  </property>
  <property fmtid="{D5CDD505-2E9C-101B-9397-08002B2CF9AE}" pid="4" name="MSIP_Label_7b94a7b8-f06c-4dfe-bdcc-9b548fd58c31_SetDate">
    <vt:lpwstr>2020-12-07T21:49:38Z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Method">
    <vt:lpwstr>Privileged</vt:lpwstr>
  </property>
  <property fmtid="{D5CDD505-2E9C-101B-9397-08002B2CF9AE}" pid="7" name="MSIP_Label_7b94a7b8-f06c-4dfe-bdcc-9b548fd58c31_Enabled">
    <vt:lpwstr>true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ActionId">
    <vt:lpwstr>20079a4e-6b6b-48f0-b47c-1cafc0d4b115</vt:lpwstr>
  </property>
  <property fmtid="{D5CDD505-2E9C-101B-9397-08002B2CF9AE}" pid="10" name="ContentTypeId">
    <vt:lpwstr>0x010100C4153E15BBA51E4F9C86AECC4982C2E3</vt:lpwstr>
  </property>
  <property fmtid="{D5CDD505-2E9C-101B-9397-08002B2CF9AE}" pid="11" name="Order">
    <vt:r8>8600</vt:r8>
  </property>
  <property fmtid="{D5CDD505-2E9C-101B-9397-08002B2CF9AE}" pid="12" name="TemplateUrl">
    <vt:lpwstr/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_SourceUrl">
    <vt:lpwstr/>
  </property>
  <property fmtid="{D5CDD505-2E9C-101B-9397-08002B2CF9AE}" pid="16" name="_SharedFileIndex">
    <vt:lpwstr/>
  </property>
</Properties>
</file>