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/>
  <mc:AlternateContent xmlns:mc="http://schemas.openxmlformats.org/markup-compatibility/2006">
    <mc:Choice Requires="x15">
      <x15ac:absPath xmlns:x15ac="http://schemas.microsoft.com/office/spreadsheetml/2010/11/ac" url="\\Cdc\project\CCID_NCZVED_DFBMD_PulseNet\QAQC\QAQC_Manual\Pending_Drafts\Documents_in_Process\PNL\PNL35\"/>
    </mc:Choice>
  </mc:AlternateContent>
  <xr:revisionPtr revIDLastSave="0" documentId="8_{45914EA8-7D60-4DFA-A2C4-D6A92BA611BA}" xr6:coauthVersionLast="47" xr6:coauthVersionMax="47" xr10:uidLastSave="{00000000-0000-0000-0000-000000000000}"/>
  <bookViews>
    <workbookView xWindow="-28920" yWindow="-15" windowWidth="29040" windowHeight="15840" xr2:uid="{00000000-000D-0000-FFFF-FFFF00000000}"/>
  </bookViews>
  <sheets>
    <sheet name="MiSeq" sheetId="1" r:id="rId1"/>
    <sheet name="iSeq" sheetId="4" r:id="rId2"/>
    <sheet name="MiniSeq" sheetId="6" r:id="rId3"/>
  </sheets>
  <definedNames>
    <definedName name="_xlnm.Print_Area" localSheetId="0">MiSeq!$A$1:$D$116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6" l="1"/>
  <c r="D67" i="6"/>
  <c r="D10" i="6"/>
  <c r="D9" i="6"/>
  <c r="D68" i="4"/>
  <c r="D67" i="4"/>
  <c r="D10" i="4"/>
  <c r="D9" i="4"/>
  <c r="D68" i="1"/>
  <c r="D67" i="1"/>
  <c r="D10" i="1"/>
  <c r="D9" i="1"/>
  <c r="D112" i="6"/>
  <c r="D113" i="6" s="1"/>
  <c r="D42" i="6"/>
  <c r="D41" i="6"/>
  <c r="D109" i="1"/>
  <c r="D110" i="1" s="1"/>
  <c r="D43" i="6" l="1"/>
  <c r="D11" i="6"/>
  <c r="D69" i="6"/>
  <c r="D103" i="4"/>
  <c r="D42" i="4" l="1"/>
  <c r="D41" i="4"/>
  <c r="D42" i="1"/>
  <c r="D41" i="1"/>
  <c r="D109" i="4" l="1"/>
  <c r="D110" i="4" s="1"/>
  <c r="D104" i="4"/>
  <c r="D69" i="4"/>
  <c r="D43" i="4"/>
  <c r="D11" i="4" l="1"/>
  <c r="D69" i="1"/>
  <c r="D43" i="1" l="1"/>
  <c r="D11" i="1"/>
</calcChain>
</file>

<file path=xl/sharedStrings.xml><?xml version="1.0" encoding="utf-8"?>
<sst xmlns="http://schemas.openxmlformats.org/spreadsheetml/2006/main" count="643" uniqueCount="643">
  <si>
    <t xml:space="preserve">Подготовка библиотеки с использованием Illumina DNA Prep для секвенирования на MiSeq  (1 из 2) </t>
  </si>
  <si>
    <r>
      <rPr>
        <b/>
        <sz val="12"/>
        <color theme="1"/>
        <rFont val="Calibri"/>
        <family val="2"/>
        <scheme val="minor"/>
      </rPr>
      <t xml:space="preserve">            Дата тагментации:                                      RunID:                                                        Инициалы:</t>
    </r>
  </si>
  <si>
    <t>количество образцов</t>
  </si>
  <si>
    <t>⃝</t>
  </si>
  <si>
    <t>Количественная оценка ДНК на Qubit и запись на рабочем листе</t>
  </si>
  <si>
    <t>⃝</t>
  </si>
  <si>
    <t>Доведите BLT и TB1 до комнатной температуры (BLT из холодильника, TB1 из морозильной камеры) - примерно за 30 минут</t>
  </si>
  <si>
    <t>⃝</t>
  </si>
  <si>
    <r>
      <t xml:space="preserve">Добавьте H2O в 96-луночный планшет (обычно 20 </t>
    </r>
    <r>
      <rPr>
        <sz val="12"/>
        <color theme="1"/>
        <rFont val="Calibri"/>
        <family val="2"/>
      </rPr>
      <t>мкл)</t>
    </r>
  </si>
  <si>
    <t>⃝</t>
  </si>
  <si>
    <r>
      <t xml:space="preserve">Добавьте ДНК в лунки образца (обычно 10 </t>
    </r>
    <r>
      <rPr>
        <sz val="12"/>
        <color theme="1"/>
        <rFont val="Calibri"/>
        <family val="2"/>
      </rPr>
      <t>мкл)</t>
    </r>
  </si>
  <si>
    <t>⃝</t>
  </si>
  <si>
    <t>Вихревое перемешивание BLT и TB1 в течение 10 с  (обеспечить суспензию)</t>
  </si>
  <si>
    <t>⃝</t>
  </si>
  <si>
    <r>
      <t xml:space="preserve">Приготовить мастер-микс для тагментации: 10 </t>
    </r>
    <r>
      <rPr>
        <sz val="12"/>
        <color theme="1"/>
        <rFont val="Calibri"/>
        <family val="2"/>
        <scheme val="minor"/>
      </rPr>
      <t xml:space="preserve">мкл BLT + 10 </t>
    </r>
    <r>
      <rPr>
        <sz val="12"/>
        <color theme="1"/>
        <rFont val="Calibri"/>
        <family val="2"/>
        <scheme val="minor"/>
      </rPr>
      <t xml:space="preserve">мкл TB1</t>
    </r>
  </si>
  <si>
    <r>
      <t xml:space="preserve">Объем (</t>
    </r>
    <r>
      <rPr>
        <b/>
        <sz val="10"/>
        <color theme="1"/>
        <rFont val="Calibri"/>
        <family val="2"/>
      </rPr>
      <t>мкл)</t>
    </r>
  </si>
  <si>
    <t xml:space="preserve">Объем BLT </t>
  </si>
  <si>
    <t>Объем TB1</t>
  </si>
  <si>
    <t>Итого</t>
  </si>
  <si>
    <t>⃝</t>
  </si>
  <si>
    <t>Хорошо перемешайте мастер-микс на вортексе</t>
  </si>
  <si>
    <t>⃝</t>
  </si>
  <si>
    <r>
      <t xml:space="preserve">Добавьте 20 </t>
    </r>
    <r>
      <rPr>
        <sz val="12"/>
        <color theme="1"/>
        <rFont val="Calibri"/>
        <family val="2"/>
        <scheme val="minor"/>
      </rPr>
      <t xml:space="preserve">мкл эталонной смеси для тагментации в каждую лунку для образца</t>
    </r>
  </si>
  <si>
    <t>⃝</t>
  </si>
  <si>
    <r>
      <t xml:space="preserve">Смешайте с помощью пипетирования (</t>
    </r>
    <r>
      <rPr>
        <sz val="12"/>
        <color theme="1"/>
        <rFont val="Calibri"/>
        <family val="2"/>
        <scheme val="minor"/>
      </rPr>
      <t xml:space="preserve">общий объем 50 мкл)</t>
    </r>
  </si>
  <si>
    <t>⃝</t>
  </si>
  <si>
    <t>Запечатайте пластину с помощью Microseal B или эквивалента</t>
  </si>
  <si>
    <t>⃝</t>
  </si>
  <si>
    <r>
      <t xml:space="preserve">Инкубируйте планшет при 55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 xml:space="preserve">C в течение 15 минут, а затем выдерживайте при 10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 xml:space="preserve">C («Flex Tagment»)</t>
    </r>
  </si>
  <si>
    <t>Очистка после тагментации</t>
  </si>
  <si>
    <t>⃝</t>
  </si>
  <si>
    <r>
      <t xml:space="preserve">Проверьте TSB на наличие осадка (если он присутствуют, нагрейте при</t>
    </r>
    <r>
      <rPr>
        <sz val="12"/>
        <color theme="1"/>
        <rFont val="Calibri"/>
        <family val="2"/>
        <scheme val="minor"/>
      </rPr>
      <t xml:space="preserve"> 37°C в течение 10 минут и перемешайте на вихревой мешалке)</t>
    </r>
  </si>
  <si>
    <t>⃝</t>
  </si>
  <si>
    <r>
      <t xml:space="preserve">Добавьте 10 </t>
    </r>
    <r>
      <rPr>
        <sz val="12"/>
        <color theme="1"/>
        <rFont val="Calibri"/>
        <family val="2"/>
        <scheme val="minor"/>
      </rPr>
      <t xml:space="preserve">мкл TSB в лунки для образцов</t>
    </r>
  </si>
  <si>
    <t>⃝</t>
  </si>
  <si>
    <r>
      <t xml:space="preserve">Осторожно перемешайте пипеткой (</t>
    </r>
    <r>
      <rPr>
        <sz val="12"/>
        <color theme="1"/>
        <rFont val="Calibri"/>
        <family val="2"/>
        <scheme val="minor"/>
      </rPr>
      <t xml:space="preserve">общий объем 60 мкл)</t>
    </r>
  </si>
  <si>
    <t>⃝</t>
  </si>
  <si>
    <t>Запечатайте пластину с помощью Microseal B или эквивалента</t>
  </si>
  <si>
    <t>⃝</t>
  </si>
  <si>
    <r>
      <t xml:space="preserve">Инкубируйте при 37</t>
    </r>
    <r>
      <rPr>
        <sz val="12"/>
        <color theme="1"/>
        <rFont val="Calibri"/>
        <family val="2"/>
        <scheme val="minor"/>
      </rPr>
      <t xml:space="preserve">°C в течение 15 минут, затем выдержите при 10</t>
    </r>
    <r>
      <rPr>
        <sz val="12"/>
        <color theme="1"/>
        <rFont val="Calibri"/>
        <family val="2"/>
        <scheme val="minor"/>
      </rPr>
      <t xml:space="preserve">°C («Flex Post Tag»)</t>
    </r>
  </si>
  <si>
    <t>⃝</t>
  </si>
  <si>
    <t>Выполните быстрое вращение</t>
  </si>
  <si>
    <t>⃝</t>
  </si>
  <si>
    <t>Поместите пластину на магнит на 3 минуты (или до очищения)</t>
  </si>
  <si>
    <t>⃝</t>
  </si>
  <si>
    <t>Используйте многоканальную пипетку для удаления и утилизации супернатанта</t>
  </si>
  <si>
    <t>⃝</t>
  </si>
  <si>
    <r>
      <t xml:space="preserve">Снимите пластину с магнита и добавьте 100 </t>
    </r>
    <r>
      <rPr>
        <sz val="12"/>
        <color theme="1"/>
        <rFont val="Calibri"/>
        <family val="2"/>
        <scheme val="minor"/>
      </rPr>
      <t xml:space="preserve">мкл TWB</t>
    </r>
  </si>
  <si>
    <t>⃝</t>
  </si>
  <si>
    <t>Осторожно пипетируйте до полного суспендирования</t>
  </si>
  <si>
    <t>⃝</t>
  </si>
  <si>
    <t>Поместите обратно на магнит на 3 минуты (или до тех пор, пока он не очистится)</t>
  </si>
  <si>
    <t>⃝</t>
  </si>
  <si>
    <t>Используйте многоканальную пипетку для удаления и утилизации супернатанта</t>
  </si>
  <si>
    <t>⃝</t>
  </si>
  <si>
    <r>
      <t xml:space="preserve">Снимите пластину с магнита и добавьте 100 </t>
    </r>
    <r>
      <rPr>
        <sz val="12"/>
        <color theme="1"/>
        <rFont val="Calibri"/>
        <family val="2"/>
        <scheme val="minor"/>
      </rPr>
      <t xml:space="preserve">мкл TWB</t>
    </r>
  </si>
  <si>
    <t>⃝</t>
  </si>
  <si>
    <t>Осторожно пипетируйте до полного суспендирования</t>
  </si>
  <si>
    <t>⃝</t>
  </si>
  <si>
    <t>Поместите обратно на магнит на 3 минуты (или до тех пор, пока он не очистится)</t>
  </si>
  <si>
    <t>⃝</t>
  </si>
  <si>
    <t>Используйте многоканальную пипетку для удаления и утилизации супернатанта</t>
  </si>
  <si>
    <t>⃝</t>
  </si>
  <si>
    <r>
      <t xml:space="preserve">Снимите пластину с магнита и добавьте 100 </t>
    </r>
    <r>
      <rPr>
        <sz val="12"/>
        <color theme="1"/>
        <rFont val="Calibri"/>
        <family val="2"/>
        <scheme val="minor"/>
      </rPr>
      <t xml:space="preserve">мкл TWB </t>
    </r>
  </si>
  <si>
    <t>⃝</t>
  </si>
  <si>
    <t>Осторожно пипетируйте до полного суспендирования</t>
  </si>
  <si>
    <t>⃝</t>
  </si>
  <si>
    <t>Поместите обратно на магнит на 3 минуты (или до тех пор, пока он не очистится)</t>
  </si>
  <si>
    <r>
      <t xml:space="preserve">Амплификация тагментированной ДНК</t>
    </r>
    <r>
      <rPr>
        <b/>
        <sz val="12"/>
        <color theme="1"/>
        <rFont val="Calibri"/>
        <family val="2"/>
        <scheme val="minor"/>
      </rPr>
      <t xml:space="preserve">          Дата:                                      RunID:                                                        Инициалы:</t>
    </r>
  </si>
  <si>
    <t>⃝</t>
  </si>
  <si>
    <t>Оттаивание EPM на льду</t>
  </si>
  <si>
    <t>⃝</t>
  </si>
  <si>
    <t>Разморозьте индексы при комнатной температуре (перед использованием прокрутите на короткое время)</t>
  </si>
  <si>
    <t>⃝</t>
  </si>
  <si>
    <r>
      <t xml:space="preserve">Приготовить мастер-микс для ПЦР (20 </t>
    </r>
    <r>
      <rPr>
        <sz val="12"/>
        <color theme="1"/>
        <rFont val="Calibri"/>
        <family val="2"/>
        <scheme val="minor"/>
      </rPr>
      <t xml:space="preserve">мкл EPM + 20 </t>
    </r>
    <r>
      <rPr>
        <sz val="12"/>
        <color theme="1"/>
        <rFont val="Calibri"/>
        <family val="2"/>
        <scheme val="minor"/>
      </rPr>
      <t xml:space="preserve">мкл H2O для каждого образца)</t>
    </r>
  </si>
  <si>
    <r>
      <t xml:space="preserve">Объем (</t>
    </r>
    <r>
      <rPr>
        <b/>
        <sz val="11"/>
        <color theme="1"/>
        <rFont val="Calibri"/>
        <family val="2"/>
      </rPr>
      <t>мкл)</t>
    </r>
  </si>
  <si>
    <t xml:space="preserve">Объем ЕРМ </t>
  </si>
  <si>
    <t>Объем H2O</t>
  </si>
  <si>
    <t>Итого</t>
  </si>
  <si>
    <t>⃝</t>
  </si>
  <si>
    <t>Перемешайте на вихревой мешалке и открутите мастер-микс</t>
  </si>
  <si>
    <t>⃝</t>
  </si>
  <si>
    <t>Удалите TWB из образцов (все еще на магните)</t>
  </si>
  <si>
    <t>⃝</t>
  </si>
  <si>
    <t>Удалите излишки TWB с помощью пипетки</t>
  </si>
  <si>
    <t>⃝</t>
  </si>
  <si>
    <r>
      <t xml:space="preserve">Снимите планшет с магнита и немедленно добавьте 40 </t>
    </r>
    <r>
      <rPr>
        <sz val="12"/>
        <color theme="1"/>
        <rFont val="Calibri"/>
        <family val="2"/>
        <scheme val="minor"/>
      </rPr>
      <t xml:space="preserve">мкл мастер-микса для ПЦР</t>
    </r>
  </si>
  <si>
    <t>⃝</t>
  </si>
  <si>
    <t xml:space="preserve">Осторожно смешайте с помощью пипетки </t>
  </si>
  <si>
    <t>⃝</t>
  </si>
  <si>
    <t>Добавьте 10 мкл индексных адаптеров к каждому образцу (из 96-луночного индексного планшета, каждая лунка используется однократно)</t>
  </si>
  <si>
    <t>⃝</t>
  </si>
  <si>
    <r>
      <t xml:space="preserve">Смешайте минимум 10x (установите на 40 </t>
    </r>
    <r>
      <rPr>
        <sz val="12"/>
        <color theme="1"/>
        <rFont val="Calibri"/>
        <family val="2"/>
        <scheme val="minor"/>
      </rPr>
      <t>мкл)</t>
    </r>
  </si>
  <si>
    <t>⃝</t>
  </si>
  <si>
    <t>Запечатайте планшет с помощью Microseal B и запустите программу «Flex Amplify» на термоциклере (примерно 30 минут)</t>
  </si>
  <si>
    <t>На данном этапе можно остановиться и хранить образцы при температуре 2-8C до 3 дней</t>
  </si>
  <si>
    <t>Подготовка библиотеки с использованием Illumina DNA Prep для секвенирования на MiSeq  (2 из 2) </t>
  </si>
  <si>
    <r>
      <t xml:space="preserve">Очистка библиотек </t>
    </r>
    <r>
      <rPr>
        <b/>
        <sz val="12"/>
        <color theme="1"/>
        <rFont val="Calibri"/>
        <family val="2"/>
        <scheme val="minor"/>
      </rPr>
      <t xml:space="preserve">    Дата:                                      RunID:                                                        Инициалы:</t>
    </r>
  </si>
  <si>
    <t>⃝</t>
  </si>
  <si>
    <t>Доведите RSB до комнатной температуры (из морозильной камеры) и перемешать на вихревой мешалке</t>
  </si>
  <si>
    <t>⃝</t>
  </si>
  <si>
    <t>Извлеките планшет из термоциклера/холодильника и центрифугируйте в течение 1 минуты при 280xg</t>
  </si>
  <si>
    <t>⃝</t>
  </si>
  <si>
    <t>Поместите пластину на магнит на 5 минут (или до очищения)</t>
  </si>
  <si>
    <t>⃝</t>
  </si>
  <si>
    <r>
      <t xml:space="preserve">Перенесите 45 </t>
    </r>
    <r>
      <rPr>
        <sz val="12"/>
        <color theme="1"/>
        <rFont val="Calibri"/>
        <family val="2"/>
        <scheme val="minor"/>
      </rPr>
      <t xml:space="preserve">мкл супернатанта в новые лунки </t>
    </r>
    <r>
      <t xml:space="preserve"> </t>
    </r>
  </si>
  <si>
    <t>⃝</t>
  </si>
  <si>
    <t xml:space="preserve">Снимите с магнита </t>
  </si>
  <si>
    <t>⃝</t>
  </si>
  <si>
    <t>Перемешайте на вортексе и инвертируйте стоковый IPB несколько раз</t>
  </si>
  <si>
    <t>⃝</t>
  </si>
  <si>
    <r>
      <t xml:space="preserve">Приготовьте мастер-микс IPB (40,8 </t>
    </r>
    <r>
      <rPr>
        <sz val="12"/>
        <color theme="1"/>
        <rFont val="Calibri"/>
        <family val="2"/>
        <scheme val="minor"/>
      </rPr>
      <t xml:space="preserve">мкл IPB +  44,2 </t>
    </r>
    <r>
      <rPr>
        <sz val="12"/>
        <color theme="1"/>
        <rFont val="Calibri"/>
        <family val="2"/>
        <scheme val="minor"/>
      </rPr>
      <t xml:space="preserve">мкл H2O на образец)</t>
    </r>
  </si>
  <si>
    <r>
      <t xml:space="preserve">Объем (</t>
    </r>
    <r>
      <rPr>
        <b/>
        <sz val="10"/>
        <color theme="1"/>
        <rFont val="Calibri"/>
        <family val="2"/>
      </rPr>
      <t>мкл)</t>
    </r>
  </si>
  <si>
    <t xml:space="preserve">Объем IPB </t>
  </si>
  <si>
    <t>Объем H2O</t>
  </si>
  <si>
    <t>Итого:</t>
  </si>
  <si>
    <t>⃝</t>
  </si>
  <si>
    <r>
      <t xml:space="preserve">Хорошо перемешайте </t>
    </r>
    <r>
      <rPr>
        <sz val="12"/>
        <color theme="1"/>
        <rFont val="Calibri"/>
        <family val="2"/>
        <scheme val="minor"/>
      </rPr>
      <t xml:space="preserve">мастер-микс IPB на вихревой мешалке и добавьте по 85 мкл в каждую лунку для образцов (соотношение мастер-микса и ДНК — 1,88).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Если во время тагментации произошла потеря образца, используйте скорректированные объемы из таблицы 5 (раздел 9.5.4 PNL35), чтобы обеспечить соотношение мастермикса шариков к ДНК 1,88.</t>
    </r>
  </si>
  <si>
    <t>⃝</t>
  </si>
  <si>
    <t>Пипетируйте для смешивания минимум 10х (полное смешивание имеет решающее значение)</t>
  </si>
  <si>
    <t>⃝</t>
  </si>
  <si>
    <t>Инкубируйте 5 минут при комнатной температуре</t>
  </si>
  <si>
    <t>⃝</t>
  </si>
  <si>
    <t>Поместите пластину на магнит на 3 минуты (или до очищения)</t>
  </si>
  <si>
    <t>⃝</t>
  </si>
  <si>
    <t>Во время инкубации тщательно перемешайте на вихревой мешалке стоковый IPB</t>
  </si>
  <si>
    <t>⃝</t>
  </si>
  <si>
    <r>
      <t xml:space="preserve">Находясь на магните, перенесите 125 </t>
    </r>
    <r>
      <rPr>
        <sz val="12"/>
        <color theme="1"/>
        <rFont val="Calibri"/>
        <family val="2"/>
        <scheme val="minor"/>
      </rPr>
      <t xml:space="preserve">мкл супернатанта в новые лунки.</t>
    </r>
  </si>
  <si>
    <t>⃝</t>
  </si>
  <si>
    <r>
      <t xml:space="preserve">Снимите с магнита и добавьте 15 </t>
    </r>
    <r>
      <rPr>
        <sz val="12"/>
        <color theme="1"/>
        <rFont val="Calibri"/>
        <family val="2"/>
        <scheme val="minor"/>
      </rPr>
      <t xml:space="preserve">мкл исходного IPB в лунки, содержащие супернатант (соотношение неразведенных гранул к ДНК 0,12)</t>
    </r>
  </si>
  <si>
    <t>⃝</t>
  </si>
  <si>
    <t>Пипетируйте для смешивания минимум 10х (полное смешивание имеет решающее значение)</t>
  </si>
  <si>
    <t>⃝</t>
  </si>
  <si>
    <t>Инкубируйте 5 минут при комнатной температуре</t>
  </si>
  <si>
    <t>⃝</t>
  </si>
  <si>
    <t>Разведите свежий 80% EtOH (например, для 16 образцов, 6,4 мл EtOH + 1,6 мл H2O. Для 20 образцов 8 мл EtOH + 2 мл H20)</t>
  </si>
  <si>
    <t>⃝</t>
  </si>
  <si>
    <t>Поместите пластину на магнит на 3 минуты (или до очищения)</t>
  </si>
  <si>
    <t>⃝</t>
  </si>
  <si>
    <t>Удалите и утилизируйте надосадочную жидкость</t>
  </si>
  <si>
    <t>⃝</t>
  </si>
  <si>
    <r>
      <t xml:space="preserve">Добавьте 170 </t>
    </r>
    <r>
      <rPr>
        <sz val="12"/>
        <color theme="1"/>
        <rFont val="Calibri"/>
        <family val="2"/>
        <scheme val="minor"/>
      </rPr>
      <t xml:space="preserve">мкл 80% EtOH и инкубируйте в течение 30 секунд</t>
    </r>
  </si>
  <si>
    <t>⃝</t>
  </si>
  <si>
    <t>Удалите EtOH пипеткой</t>
  </si>
  <si>
    <t>⃝</t>
  </si>
  <si>
    <r>
      <t xml:space="preserve">Добавьте 170 </t>
    </r>
    <r>
      <rPr>
        <sz val="12"/>
        <color theme="1"/>
        <rFont val="Calibri"/>
        <family val="2"/>
        <scheme val="minor"/>
      </rPr>
      <t xml:space="preserve">мкл 80% EtOH и инкубируйте в течение 30 секунд</t>
    </r>
  </si>
  <si>
    <t>⃝</t>
  </si>
  <si>
    <t>Удалите EtOH пипеткой</t>
  </si>
  <si>
    <t>⃝</t>
  </si>
  <si>
    <t>Удалите избыток EtOH с помощью пипетки, если он присутствует</t>
  </si>
  <si>
    <t>⃝</t>
  </si>
  <si>
    <t>Дайте бусинам высохнуть на воздухе в течение 3-5 минут</t>
  </si>
  <si>
    <t>⃝</t>
  </si>
  <si>
    <r>
      <t xml:space="preserve">Снимите с магнита и добавьте 32 </t>
    </r>
    <r>
      <rPr>
        <sz val="12"/>
        <color theme="1"/>
        <rFont val="Calibri"/>
        <family val="2"/>
        <scheme val="minor"/>
      </rPr>
      <t xml:space="preserve">мкл RSB</t>
    </r>
  </si>
  <si>
    <t>⃝</t>
  </si>
  <si>
    <t>Тщательно перемешайте с помощью пипетки</t>
  </si>
  <si>
    <t>⃝</t>
  </si>
  <si>
    <t>Инкубируйте 2-5 минут при комнатной температуре</t>
  </si>
  <si>
    <t>⃝</t>
  </si>
  <si>
    <t>Поместите пластину на магнит на 3 минуты (или до очищения)</t>
  </si>
  <si>
    <t>⃝</t>
  </si>
  <si>
    <r>
      <t xml:space="preserve">Перенесите 30 </t>
    </r>
    <r>
      <rPr>
        <sz val="12"/>
        <color theme="1"/>
        <rFont val="Calibri"/>
        <family val="2"/>
        <scheme val="minor"/>
      </rPr>
      <t xml:space="preserve">мкл супернатанта в новые лунки </t>
    </r>
    <r>
      <t xml:space="preserve">  </t>
    </r>
  </si>
  <si>
    <t>На данном этапе можно остановиться и хранить образцы хранить при температуре от -25 C до -15C до 30 дней</t>
  </si>
  <si>
    <t>Пулинг, разбавление, денатурация и загрузка библиотек</t>
  </si>
  <si>
    <t>⃝</t>
  </si>
  <si>
    <r>
      <t xml:space="preserve">Извлеките 100 </t>
    </r>
    <r>
      <rPr>
        <sz val="11"/>
        <color theme="1"/>
        <rFont val="Calibri"/>
        <family val="2"/>
      </rPr>
      <t xml:space="preserve">мкл 1 М NaOH из морозильной камеры и добавьте 400 мкл воды молекулярного класса для разбавления до 0,2 Н рабочего раствора. Инвертируйте или перемешайте на вихревой мешалке.</t>
    </r>
  </si>
  <si>
    <t>⃝</t>
  </si>
  <si>
    <t>Извлеките HT1 из морозильной камеры и разморозьте на льду</t>
  </si>
  <si>
    <t>⃝</t>
  </si>
  <si>
    <r>
      <t xml:space="preserve">Соберите в пул 5 </t>
    </r>
    <r>
      <rPr>
        <sz val="12"/>
        <color theme="1"/>
        <rFont val="Calibri"/>
        <family val="2"/>
        <scheme val="minor"/>
      </rPr>
      <t xml:space="preserve">мкл (2,5 </t>
    </r>
    <r>
      <rPr>
        <sz val="12"/>
        <color theme="1"/>
        <rFont val="Calibri"/>
        <family val="2"/>
      </rPr>
      <t xml:space="preserve">мкл для Campy) </t>
    </r>
    <r>
      <rPr>
        <sz val="12"/>
        <color theme="1"/>
        <rFont val="Calibri"/>
        <family val="2"/>
        <scheme val="minor"/>
      </rPr>
      <t xml:space="preserve">каждого образца в одну лунку планшета и хорошо перемешайте пипеткой</t>
    </r>
  </si>
  <si>
    <t>⃝</t>
  </si>
  <si>
    <t>Количественно оцените пул на Qubit - запишите значение в рабочую книгу</t>
  </si>
  <si>
    <t>⃝</t>
  </si>
  <si>
    <t>Рассчитайте молярность (нМ): (концентрация в пуле x 10^6)/(660 г/моль x 1000 п.о.)  (рабочая книга рассчитает)</t>
  </si>
  <si>
    <t>⃝</t>
  </si>
  <si>
    <r>
      <t xml:space="preserve">Рассчитайте объем пула, необходимый для 50 </t>
    </r>
    <r>
      <rPr>
        <sz val="12"/>
        <color theme="1"/>
        <rFont val="Calibri"/>
        <family val="2"/>
      </rPr>
      <t>мкл</t>
    </r>
    <r>
      <rPr>
        <sz val="12"/>
        <color theme="1"/>
        <rFont val="Calibri"/>
        <family val="2"/>
        <scheme val="minor"/>
      </rPr>
      <t xml:space="preserve"> 4 нМ: (200/молярность пула)  (рабочая книга рассчитает)</t>
    </r>
  </si>
  <si>
    <t>⃝</t>
  </si>
  <si>
    <r>
      <t xml:space="preserve">Определите необходимый объем RSB (50 </t>
    </r>
    <r>
      <rPr>
        <sz val="12"/>
        <color theme="1"/>
        <rFont val="Calibri"/>
        <family val="2"/>
        <scheme val="minor"/>
      </rPr>
      <t xml:space="preserve">мкл минус объем выше) (книга рассчитает)</t>
    </r>
  </si>
  <si>
    <t>⃝</t>
  </si>
  <si>
    <r>
      <t xml:space="preserve">Соответствующим образом разбавьте в соответствии с руководством рабочей книги (теперь имейте 50 </t>
    </r>
    <r>
      <rPr>
        <sz val="12"/>
        <color theme="1"/>
        <rFont val="Calibri"/>
        <family val="2"/>
        <scheme val="minor"/>
      </rPr>
      <t xml:space="preserve">мкл пула 4 нМ)</t>
    </r>
  </si>
  <si>
    <t>⃝</t>
  </si>
  <si>
    <r>
      <t xml:space="preserve">Добавьте 5 </t>
    </r>
    <r>
      <rPr>
        <sz val="12"/>
        <color theme="1"/>
        <rFont val="Calibri"/>
        <family val="2"/>
        <scheme val="minor"/>
      </rPr>
      <t xml:space="preserve">мкл пула в микроцентрифужную пробирку </t>
    </r>
  </si>
  <si>
    <t>⃝</t>
  </si>
  <si>
    <r>
      <t xml:space="preserve">Добавьте 5 </t>
    </r>
    <r>
      <rPr>
        <sz val="12"/>
        <color theme="1"/>
        <rFont val="Calibri"/>
        <family val="2"/>
        <scheme val="minor"/>
      </rPr>
      <t xml:space="preserve">мкл разбавленного NaOH в пробирку, кратковременно перемешайте на вихревой мешалке и быстро открутите (теперь 2 нМ)</t>
    </r>
  </si>
  <si>
    <t>⃝</t>
  </si>
  <si>
    <t xml:space="preserve">Инкубируйте при комнатной температуре в течение 5 минут </t>
  </si>
  <si>
    <t>⃝</t>
  </si>
  <si>
    <r>
      <t xml:space="preserve">Добавьте 990 </t>
    </r>
    <r>
      <rPr>
        <sz val="12"/>
        <color theme="1"/>
        <rFont val="Calibri"/>
        <family val="2"/>
        <scheme val="minor"/>
      </rPr>
      <t xml:space="preserve">мкл охлажденного HT1 (теперь 20 пМ)  </t>
    </r>
    <r>
      <t xml:space="preserve"> </t>
    </r>
  </si>
  <si>
    <t>⃝</t>
  </si>
  <si>
    <t>Разбавьте библиотеку до желаемой концентрации загрузки </t>
  </si>
  <si>
    <t>Желаемая конечная концентрация загрузки (от 12 пМ до 20 пМ):</t>
  </si>
  <si>
    <t>Объем пула библиотек 20 пМ:</t>
  </si>
  <si>
    <t>Объем буфера HT1:</t>
  </si>
  <si>
    <t>⃝</t>
  </si>
  <si>
    <t xml:space="preserve">Поместите на лед до готовности к загрузке </t>
  </si>
  <si>
    <t>⃝</t>
  </si>
  <si>
    <r>
      <t xml:space="preserve">(Необязательно) Разбавьте 10 нМ PhiX до 2 нМ: 1 </t>
    </r>
    <r>
      <rPr>
        <i/>
        <sz val="12"/>
        <color theme="1"/>
        <rFont val="Calibri"/>
        <family val="2"/>
        <scheme val="minor"/>
      </rPr>
      <t xml:space="preserve">мкл 10 нМ + 4 </t>
    </r>
    <r>
      <rPr>
        <i/>
        <sz val="12"/>
        <color theme="1"/>
        <rFont val="Calibri"/>
        <family val="2"/>
        <scheme val="minor"/>
      </rPr>
      <t xml:space="preserve">мкл RSB</t>
    </r>
  </si>
  <si>
    <t>⃝</t>
  </si>
  <si>
    <t>(Необязательно) Объедините 5 мкл 2 нМ библиотеки PhiX и 5 мкл 0,2 н NaOH (теперь при 1 нМ) и инкубируйте в течение 5 минут</t>
  </si>
  <si>
    <t>⃝</t>
  </si>
  <si>
    <t>(Необязательно) Добавьте 490 мкл предварительно охлажденного HT1 с получением 20 пМ денатурированной библиотеки PhiX</t>
  </si>
  <si>
    <t>⃝</t>
  </si>
  <si>
    <t>(Необязательно) Для реагентов для секвенирования v2 разбавьте PhiX до 12,5 пМ: 62,5 мкл 20 пМ денатурированной библиотеки PhiX + 37,5 мкл предварительно охлажденного HT1</t>
  </si>
  <si>
    <t>⃝</t>
  </si>
  <si>
    <t>(Необязательно) Пик в PhiX</t>
  </si>
  <si>
    <t>⃝</t>
  </si>
  <si>
    <t>Загрузите буфер PR1, очистите и загрузите проточную ячейку</t>
  </si>
  <si>
    <t>⃝</t>
  </si>
  <si>
    <t>Переверните размороженный картридж примерно 10х, чтобы перемешать, затем постучите, чтобы доставить реагенты на дно лунок</t>
  </si>
  <si>
    <t>⃝</t>
  </si>
  <si>
    <t>Используйте чистый наконечник пипетки, чтобы проколоть фольгу резервуара для загрузки образцов на картридже</t>
  </si>
  <si>
    <t>⃝</t>
  </si>
  <si>
    <r>
      <t xml:space="preserve">Используйте новый наконечник пипетки для загрузки 600 </t>
    </r>
    <r>
      <rPr>
        <sz val="12"/>
        <color theme="1"/>
        <rFont val="Calibri"/>
        <family val="2"/>
        <scheme val="minor"/>
      </rPr>
      <t xml:space="preserve">мкл объединенных денатурированных библиотек в резервуар для загрузки образцов и загрузки в MiSeq</t>
    </r>
  </si>
  <si>
    <t>Версия 8,  июнь 2024 г.  *Подробное описание этапов 80-94 (заштриховано) можно найти в СОП PNL38 для секвенирования.</t>
  </si>
  <si>
    <t xml:space="preserve">Подготовка библиотеки с использованием Illumina DNA Prep для секвенирования на MiSeq  (1 из 2) </t>
  </si>
  <si>
    <r>
      <rPr>
        <b/>
        <sz val="12"/>
        <color theme="1"/>
        <rFont val="Calibri"/>
        <family val="2"/>
        <scheme val="minor"/>
      </rPr>
      <t xml:space="preserve">            Дата тагментации:                                      RunID:                                                        Инициалы:</t>
    </r>
  </si>
  <si>
    <t>количество образцов:</t>
  </si>
  <si>
    <t>⃝</t>
  </si>
  <si>
    <t>Количественная оценка ДНК на Qubit и запись на рабочем листе</t>
  </si>
  <si>
    <t>⃝</t>
  </si>
  <si>
    <t>Доведите BLT и TB1 до комнатной температуры (BLT из холодильника, TB1 из морозильной камеры) - примерно за 30 минут</t>
  </si>
  <si>
    <t>⃝</t>
  </si>
  <si>
    <r>
      <t xml:space="preserve">Добавьте H2O в 96-луночный планшет (обычно 20 </t>
    </r>
    <r>
      <rPr>
        <sz val="12"/>
        <color theme="1"/>
        <rFont val="Calibri"/>
        <family val="2"/>
      </rPr>
      <t>мкл)</t>
    </r>
  </si>
  <si>
    <t>⃝</t>
  </si>
  <si>
    <r>
      <t xml:space="preserve">Добавьте ДНК в лунки образца (обычно 10 </t>
    </r>
    <r>
      <rPr>
        <sz val="12"/>
        <color theme="1"/>
        <rFont val="Calibri"/>
        <family val="2"/>
      </rPr>
      <t>мкл)</t>
    </r>
  </si>
  <si>
    <t>⃝</t>
  </si>
  <si>
    <t>Перемешивание на вортексе BLT и TB1 в течение 10 с  (обеспечить суспензию)</t>
  </si>
  <si>
    <t>⃝</t>
  </si>
  <si>
    <r>
      <t xml:space="preserve">Приготовить мастер-микс для тагментации: 10 </t>
    </r>
    <r>
      <rPr>
        <sz val="12"/>
        <color theme="1"/>
        <rFont val="Calibri"/>
        <family val="2"/>
        <scheme val="minor"/>
      </rPr>
      <t xml:space="preserve">мкл BLT + 10 </t>
    </r>
    <r>
      <rPr>
        <sz val="12"/>
        <color theme="1"/>
        <rFont val="Calibri"/>
        <family val="2"/>
        <scheme val="minor"/>
      </rPr>
      <t xml:space="preserve">мкл TB1</t>
    </r>
  </si>
  <si>
    <r>
      <t xml:space="preserve">Объем (</t>
    </r>
    <r>
      <rPr>
        <b/>
        <sz val="10"/>
        <color theme="1"/>
        <rFont val="Calibri"/>
        <family val="2"/>
      </rPr>
      <t>мкл)</t>
    </r>
  </si>
  <si>
    <t xml:space="preserve">Объем BLT </t>
  </si>
  <si>
    <t>Объем TB1</t>
  </si>
  <si>
    <t>Итого</t>
  </si>
  <si>
    <t>⃝</t>
  </si>
  <si>
    <t>Хорошо перемешайте мастер-микс на вортексе</t>
  </si>
  <si>
    <t>⃝</t>
  </si>
  <si>
    <r>
      <t xml:space="preserve">Добавьте 20 </t>
    </r>
    <r>
      <rPr>
        <sz val="12"/>
        <color theme="1"/>
        <rFont val="Calibri"/>
        <family val="2"/>
        <scheme val="minor"/>
      </rPr>
      <t xml:space="preserve">мкл эталонной смеси для тагментации в каждую лунку для образца</t>
    </r>
  </si>
  <si>
    <t>⃝</t>
  </si>
  <si>
    <r>
      <t xml:space="preserve">Смешайте с помощью пипетирования (</t>
    </r>
    <r>
      <rPr>
        <sz val="12"/>
        <color theme="1"/>
        <rFont val="Calibri"/>
        <family val="2"/>
        <scheme val="minor"/>
      </rPr>
      <t xml:space="preserve">общий объем 50 мкл)</t>
    </r>
  </si>
  <si>
    <t>⃝</t>
  </si>
  <si>
    <t>Запечатайте пластину с помощью Microseal B или эквивалента</t>
  </si>
  <si>
    <t>⃝</t>
  </si>
  <si>
    <r>
      <t xml:space="preserve">Инкубируйте планшет при 55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 xml:space="preserve">C в течение 15 минут, а затем выдерживайте при 10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 xml:space="preserve">C («Flex Tagment»)</t>
    </r>
  </si>
  <si>
    <t>Очистка после тагментации</t>
  </si>
  <si>
    <t>⃝</t>
  </si>
  <si>
    <r>
      <t xml:space="preserve">Проверьте TSB на наличие осадка (если он присутствуют, нагрейте при</t>
    </r>
    <r>
      <rPr>
        <sz val="12"/>
        <color theme="1"/>
        <rFont val="Calibri"/>
        <family val="2"/>
        <scheme val="minor"/>
      </rPr>
      <t xml:space="preserve"> 37°C в течение 10 минут и перемешайте на вихревой мешалке)</t>
    </r>
  </si>
  <si>
    <t>⃝</t>
  </si>
  <si>
    <r>
      <t xml:space="preserve">Добавьте 10 </t>
    </r>
    <r>
      <rPr>
        <sz val="12"/>
        <color theme="1"/>
        <rFont val="Calibri"/>
        <family val="2"/>
        <scheme val="minor"/>
      </rPr>
      <t xml:space="preserve">мкл TSB в лунки для образцов</t>
    </r>
  </si>
  <si>
    <t>⃝</t>
  </si>
  <si>
    <r>
      <t xml:space="preserve">Осторожно перемешайте пипеткой (</t>
    </r>
    <r>
      <rPr>
        <sz val="12"/>
        <color theme="1"/>
        <rFont val="Calibri"/>
        <family val="2"/>
        <scheme val="minor"/>
      </rPr>
      <t xml:space="preserve">общий объем 60 мкл)</t>
    </r>
  </si>
  <si>
    <t>⃝</t>
  </si>
  <si>
    <t>Запечатайте пластину с помощью Microseal B или эквивалента</t>
  </si>
  <si>
    <t>⃝</t>
  </si>
  <si>
    <r>
      <t xml:space="preserve">Инкубируйте при 37</t>
    </r>
    <r>
      <rPr>
        <sz val="12"/>
        <color theme="1"/>
        <rFont val="Calibri"/>
        <family val="2"/>
        <scheme val="minor"/>
      </rPr>
      <t xml:space="preserve">°C в течение 15 минут, затем выдержите при 10</t>
    </r>
    <r>
      <rPr>
        <sz val="12"/>
        <color theme="1"/>
        <rFont val="Calibri"/>
        <family val="2"/>
        <scheme val="minor"/>
      </rPr>
      <t xml:space="preserve">°C («Flex Post Tag»)</t>
    </r>
  </si>
  <si>
    <t>⃝</t>
  </si>
  <si>
    <t>Выполните быстрое вращение</t>
  </si>
  <si>
    <t>⃝</t>
  </si>
  <si>
    <t>Поместите пластину на магнит на 3 минуты (или до очищения)</t>
  </si>
  <si>
    <t>⃝</t>
  </si>
  <si>
    <t>Используйте многоканальную пипетку для удаления и утилизации супернатанта</t>
  </si>
  <si>
    <t>⃝</t>
  </si>
  <si>
    <r>
      <t xml:space="preserve">Снимите пластину с магнита и добавьте 100 </t>
    </r>
    <r>
      <rPr>
        <sz val="12"/>
        <color theme="1"/>
        <rFont val="Calibri"/>
        <family val="2"/>
        <scheme val="minor"/>
      </rPr>
      <t xml:space="preserve">мкл TWB</t>
    </r>
  </si>
  <si>
    <t>⃝</t>
  </si>
  <si>
    <t>Осторожно пипетируйте до полного суспендирования</t>
  </si>
  <si>
    <t>⃝</t>
  </si>
  <si>
    <t>Поместите обратно на магнит на 3 минуты (или до тех пор, пока он не очистится)</t>
  </si>
  <si>
    <t>⃝</t>
  </si>
  <si>
    <t>Используйте многоканальную пипетку для удаления и утилизации супернатанта</t>
  </si>
  <si>
    <t>⃝</t>
  </si>
  <si>
    <r>
      <t xml:space="preserve">Снимите пластину с магнита и добавьте 100 </t>
    </r>
    <r>
      <rPr>
        <sz val="12"/>
        <color theme="1"/>
        <rFont val="Calibri"/>
        <family val="2"/>
        <scheme val="minor"/>
      </rPr>
      <t xml:space="preserve">мкл TWB</t>
    </r>
  </si>
  <si>
    <t>⃝</t>
  </si>
  <si>
    <t>Осторожно пипетируйте до полного суспендирования</t>
  </si>
  <si>
    <t>⃝</t>
  </si>
  <si>
    <t>Поместите обратно на магнит на 3 минуты (или до тех пор, пока он не очистится)</t>
  </si>
  <si>
    <t>⃝</t>
  </si>
  <si>
    <t>Используйте многоканальную пипетку для удаления и утилизации супернатанта</t>
  </si>
  <si>
    <t>⃝</t>
  </si>
  <si>
    <r>
      <t xml:space="preserve">Снимите пластину с магнита и добавьте 100 </t>
    </r>
    <r>
      <rPr>
        <sz val="12"/>
        <color theme="1"/>
        <rFont val="Calibri"/>
        <family val="2"/>
        <scheme val="minor"/>
      </rPr>
      <t xml:space="preserve">мкл TWB </t>
    </r>
  </si>
  <si>
    <t>⃝</t>
  </si>
  <si>
    <t>Осторожно пипетируйте до полного суспендирования</t>
  </si>
  <si>
    <t>⃝</t>
  </si>
  <si>
    <t>Поместите обратно на магнит на 3 минуты (или до тех пор, пока он не очистится)</t>
  </si>
  <si>
    <r>
      <t xml:space="preserve">Амплификация тагментированной ДНК</t>
    </r>
    <r>
      <rPr>
        <b/>
        <sz val="12"/>
        <color theme="1"/>
        <rFont val="Calibri"/>
        <family val="2"/>
        <scheme val="minor"/>
      </rPr>
      <t xml:space="preserve">          Дата:                                      RunID:                                                        Инициалы:</t>
    </r>
  </si>
  <si>
    <t>⃝</t>
  </si>
  <si>
    <t>Оттаивание EPM на льду</t>
  </si>
  <si>
    <t>⃝</t>
  </si>
  <si>
    <t>Разморозьте индексы при комнатной температуре (перед использованием прокрутите на короткое время)</t>
  </si>
  <si>
    <t>⃝</t>
  </si>
  <si>
    <r>
      <t xml:space="preserve">Приготовить мастер-микс для ПЦР (20 </t>
    </r>
    <r>
      <rPr>
        <sz val="12"/>
        <color theme="1"/>
        <rFont val="Calibri"/>
        <family val="2"/>
        <scheme val="minor"/>
      </rPr>
      <t xml:space="preserve">мкл EPM + 20 </t>
    </r>
    <r>
      <rPr>
        <sz val="12"/>
        <color theme="1"/>
        <rFont val="Calibri"/>
        <family val="2"/>
        <scheme val="minor"/>
      </rPr>
      <t xml:space="preserve">мкл H2O для каждого образца)</t>
    </r>
  </si>
  <si>
    <r>
      <t xml:space="preserve">Объем (</t>
    </r>
    <r>
      <rPr>
        <b/>
        <sz val="11"/>
        <color theme="1"/>
        <rFont val="Calibri"/>
        <family val="2"/>
      </rPr>
      <t>мкл)</t>
    </r>
  </si>
  <si>
    <t xml:space="preserve">Объем ЕРМ </t>
  </si>
  <si>
    <t>Объем H2O</t>
  </si>
  <si>
    <t>Итого</t>
  </si>
  <si>
    <t>⃝</t>
  </si>
  <si>
    <t>Перемешайте на вихревой мешалке и открутите мастер-микс</t>
  </si>
  <si>
    <t>⃝</t>
  </si>
  <si>
    <t>Удалите TWB из образцов (все еще на магните)</t>
  </si>
  <si>
    <t>⃝</t>
  </si>
  <si>
    <t>Удалите излишки TWB с помощью пипетки</t>
  </si>
  <si>
    <t>⃝</t>
  </si>
  <si>
    <r>
      <t xml:space="preserve">Снимите планшет с магнита и немедленно добавьте 40 </t>
    </r>
    <r>
      <rPr>
        <sz val="12"/>
        <color theme="1"/>
        <rFont val="Calibri"/>
        <family val="2"/>
        <scheme val="minor"/>
      </rPr>
      <t xml:space="preserve">мкл мастер-микса для ПЦР</t>
    </r>
  </si>
  <si>
    <t>⃝</t>
  </si>
  <si>
    <t xml:space="preserve">Осторожно смешайте с помощью пипетки </t>
  </si>
  <si>
    <t>⃝</t>
  </si>
  <si>
    <t>Добавьте 10 мкл индексных адаптеров к каждому образцу (из 96-луночного индексного планшета, каждая лунка используется однократно)</t>
  </si>
  <si>
    <t>⃝</t>
  </si>
  <si>
    <r>
      <t xml:space="preserve">Смешайте минимум 10x (установите на 40 </t>
    </r>
    <r>
      <rPr>
        <sz val="12"/>
        <color theme="1"/>
        <rFont val="Calibri"/>
        <family val="2"/>
        <scheme val="minor"/>
      </rPr>
      <t>мкл)</t>
    </r>
  </si>
  <si>
    <t>⃝</t>
  </si>
  <si>
    <t>Запечатайте планшет с помощью Microseal B и запустите программу «Flex Amplify» на термоциклере (примерно 30 минут)</t>
  </si>
  <si>
    <t>На данном этапе можно остановиться и хранить образцы при температуре 2-8C до 3 дней</t>
  </si>
  <si>
    <t>Подготовка библиотеки с использованием Illumina DNA Prep для секвенирования на MiSeq  (2 из 2) </t>
  </si>
  <si>
    <r>
      <t xml:space="preserve">Очистка библиотек </t>
    </r>
    <r>
      <rPr>
        <b/>
        <sz val="12"/>
        <color theme="1"/>
        <rFont val="Calibri"/>
        <family val="2"/>
        <scheme val="minor"/>
      </rPr>
      <t xml:space="preserve">    Дата:                                      RunID:                                                        Инициалы:</t>
    </r>
  </si>
  <si>
    <t>⃝</t>
  </si>
  <si>
    <t>Доведите RSB до комнатной температуры (из морозильной камеры) и перемешать на вихревой мешалке</t>
  </si>
  <si>
    <t>⃝</t>
  </si>
  <si>
    <t>Извлеките планшет из термоциклера/холодильника и центрифугируйте в течение 1 минуты при 280xg</t>
  </si>
  <si>
    <t>⃝</t>
  </si>
  <si>
    <t>Поместите пластину на магнит на 5 минут (или до очищения)</t>
  </si>
  <si>
    <t>⃝</t>
  </si>
  <si>
    <r>
      <t xml:space="preserve">Перенесите 45 </t>
    </r>
    <r>
      <rPr>
        <sz val="12"/>
        <color theme="1"/>
        <rFont val="Calibri"/>
        <family val="2"/>
        <scheme val="minor"/>
      </rPr>
      <t xml:space="preserve">мкл супернатанта в новые лунки </t>
    </r>
    <r>
      <t xml:space="preserve"> </t>
    </r>
  </si>
  <si>
    <t>⃝</t>
  </si>
  <si>
    <t xml:space="preserve">Снимите с магнита </t>
  </si>
  <si>
    <t>⃝</t>
  </si>
  <si>
    <t>Перемешайте на вортексе и инвертируйте стоковый IPB несколько раз</t>
  </si>
  <si>
    <t>⃝</t>
  </si>
  <si>
    <r>
      <t xml:space="preserve">Приготовьте мастер-микс IPB (40,8 </t>
    </r>
    <r>
      <rPr>
        <sz val="12"/>
        <color theme="1"/>
        <rFont val="Calibri"/>
        <family val="2"/>
        <scheme val="minor"/>
      </rPr>
      <t xml:space="preserve">мкл IPB +  44,2 </t>
    </r>
    <r>
      <rPr>
        <sz val="12"/>
        <color theme="1"/>
        <rFont val="Calibri"/>
        <family val="2"/>
        <scheme val="minor"/>
      </rPr>
      <t xml:space="preserve">мкл H2O на образец)</t>
    </r>
  </si>
  <si>
    <r>
      <t xml:space="preserve">Объем (</t>
    </r>
    <r>
      <rPr>
        <b/>
        <sz val="10"/>
        <color theme="1"/>
        <rFont val="Calibri"/>
        <family val="2"/>
      </rPr>
      <t>мкл)</t>
    </r>
  </si>
  <si>
    <t>Объем IPB </t>
  </si>
  <si>
    <t>Объем H2O</t>
  </si>
  <si>
    <t>Итого:</t>
  </si>
  <si>
    <t>⃝</t>
  </si>
  <si>
    <r>
      <t xml:space="preserve">Хорошо перемешайте </t>
    </r>
    <r>
      <rPr>
        <sz val="12"/>
        <color theme="1"/>
        <rFont val="Calibri"/>
        <family val="2"/>
        <scheme val="minor"/>
      </rPr>
      <t xml:space="preserve">мастер-микс IPB на вихревой мешалке и добавьте по 85 мкл в каждую лунку для образцов (соотношение мастер-микса и ДНК — 1,88).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Если во время тагментации произошла потеря образца, используйте скорректированные объемы из таблицы 5 (раздел 9.5.4 PNL35), чтобы обеспечить соотношение мастермикса шариков к ДНК 1,88.</t>
    </r>
  </si>
  <si>
    <t>⃝</t>
  </si>
  <si>
    <t>Пипетируйте для смешивания минимум 10х (полное смешивание имеет решающее значение)</t>
  </si>
  <si>
    <t>⃝</t>
  </si>
  <si>
    <t>Инкубируйте 5 минут при комнатной температуре</t>
  </si>
  <si>
    <t>⃝</t>
  </si>
  <si>
    <t>Поместите пластину на магнит на 3 минуты (или до очищения)</t>
  </si>
  <si>
    <t>⃝</t>
  </si>
  <si>
    <t>Во время инкубации тщательно перемешайте на вихревой мешалке стоковый IPB</t>
  </si>
  <si>
    <t>⃝</t>
  </si>
  <si>
    <r>
      <t xml:space="preserve">Удерживая на магните, перенесите 125 </t>
    </r>
    <r>
      <rPr>
        <sz val="12"/>
        <color theme="1"/>
        <rFont val="Calibri"/>
        <family val="2"/>
        <scheme val="minor"/>
      </rPr>
      <t xml:space="preserve">мкл супернатанта в новые лунки</t>
    </r>
    <r>
      <t>.</t>
    </r>
  </si>
  <si>
    <t>⃝</t>
  </si>
  <si>
    <r>
      <t xml:space="preserve">Снимите с магнита и добавьте 15 </t>
    </r>
    <r>
      <rPr>
        <sz val="12"/>
        <color theme="1"/>
        <rFont val="Calibri"/>
        <family val="2"/>
        <scheme val="minor"/>
      </rPr>
      <t xml:space="preserve">мкл исходного IPB в лунки, содержащие супернатант (соотношение неразведенных гранул к ДНК 0,12)</t>
    </r>
  </si>
  <si>
    <t>⃝</t>
  </si>
  <si>
    <t>Пипетируйте для смешивания минимум 10х (полное смешивание имеет решающее значение)</t>
  </si>
  <si>
    <t>⃝</t>
  </si>
  <si>
    <t>Инкубируйте 5 минут при комнатной температуре</t>
  </si>
  <si>
    <t>⃝</t>
  </si>
  <si>
    <t>Разведите свежий 80% EtOH (например, для 16 образцов, 6,4 мл EtOH + 1,6 мл H2O. Для 20 образцов 8 мл EtOH + 2 мл H20)</t>
  </si>
  <si>
    <t>⃝</t>
  </si>
  <si>
    <t>Поместите пластину на магнит на 3 минуты (или до очищения)</t>
  </si>
  <si>
    <t>⃝</t>
  </si>
  <si>
    <t>Удалите и утилизируйте надосадочную жидкость</t>
  </si>
  <si>
    <t>⃝</t>
  </si>
  <si>
    <r>
      <t xml:space="preserve">Добавьте 170 </t>
    </r>
    <r>
      <rPr>
        <sz val="12"/>
        <color theme="1"/>
        <rFont val="Calibri"/>
        <family val="2"/>
        <scheme val="minor"/>
      </rPr>
      <t xml:space="preserve">мкл 80% EtOH и инкубируйте в течение 30 секунд</t>
    </r>
  </si>
  <si>
    <t>⃝</t>
  </si>
  <si>
    <t>Удалите EtOH пипеткой</t>
  </si>
  <si>
    <t>⃝</t>
  </si>
  <si>
    <r>
      <t xml:space="preserve">Добавьте 170 </t>
    </r>
    <r>
      <rPr>
        <sz val="12"/>
        <color theme="1"/>
        <rFont val="Calibri"/>
        <family val="2"/>
        <scheme val="minor"/>
      </rPr>
      <t xml:space="preserve">мкл 80% EtOH и инкубируйте в течение 30 секунд</t>
    </r>
  </si>
  <si>
    <t>⃝</t>
  </si>
  <si>
    <t>Удалите EtOH пипеткой</t>
  </si>
  <si>
    <t>⃝</t>
  </si>
  <si>
    <t>Удалите избыток EtOH с помощью пипетки, если он присутствует</t>
  </si>
  <si>
    <t>⃝</t>
  </si>
  <si>
    <t>Дайте бусинам высохнуть на воздухе в течение 3-5 минут</t>
  </si>
  <si>
    <t>⃝</t>
  </si>
  <si>
    <r>
      <t xml:space="preserve">Снимите с магнита и добавьте 32 </t>
    </r>
    <r>
      <rPr>
        <sz val="12"/>
        <color theme="1"/>
        <rFont val="Calibri"/>
        <family val="2"/>
        <scheme val="minor"/>
      </rPr>
      <t xml:space="preserve">мкл RSB</t>
    </r>
  </si>
  <si>
    <t>⃝</t>
  </si>
  <si>
    <t>Тщательно перемешайте с помощью пипетки</t>
  </si>
  <si>
    <t>⃝</t>
  </si>
  <si>
    <t>Инкубируйте 2-5 минут при комнатной температуре</t>
  </si>
  <si>
    <t>⃝</t>
  </si>
  <si>
    <t>Поместите пластину на магнит на 3 минуты (или до очищения)</t>
  </si>
  <si>
    <t>⃝</t>
  </si>
  <si>
    <r>
      <t xml:space="preserve">Перенесите 30 </t>
    </r>
    <r>
      <rPr>
        <sz val="12"/>
        <color theme="1"/>
        <rFont val="Calibri"/>
        <family val="2"/>
        <scheme val="minor"/>
      </rPr>
      <t xml:space="preserve">мкл супернатанта в новые лунки </t>
    </r>
    <r>
      <t xml:space="preserve">  </t>
    </r>
  </si>
  <si>
    <t>На данном этапе можно остановиться и хранить образцы хранить при температуре от -25 C до -15C до 30 дней</t>
  </si>
  <si>
    <t>Пулинг, разбавление, денатурация и загрузка библиотек</t>
  </si>
  <si>
    <t>⃝</t>
  </si>
  <si>
    <r>
      <t xml:space="preserve">Соберите в пул 5 </t>
    </r>
    <r>
      <rPr>
        <sz val="12"/>
        <color theme="1"/>
        <rFont val="Calibri"/>
        <family val="2"/>
        <scheme val="minor"/>
      </rPr>
      <t xml:space="preserve">мкл (2,0 </t>
    </r>
    <r>
      <rPr>
        <sz val="12"/>
        <color theme="1"/>
        <rFont val="Calibri"/>
        <family val="2"/>
      </rPr>
      <t xml:space="preserve">мкл для Campy) </t>
    </r>
    <r>
      <rPr>
        <sz val="12"/>
        <color theme="1"/>
        <rFont val="Calibri"/>
        <family val="2"/>
        <scheme val="minor"/>
      </rPr>
      <t xml:space="preserve">каждого образца в одну лунку планшета и хорошо перемешайте пипеткой</t>
    </r>
  </si>
  <si>
    <t>⃝</t>
  </si>
  <si>
    <t>Количественно оцените пул на Qubit - запишите значение в рабочую книгу</t>
  </si>
  <si>
    <t>⃝</t>
  </si>
  <si>
    <t>Рассчитайте молярность (нМ): (концентрация в пуле x 10^6)/(660 г/моль x 1000 п.о.)  (рабочая книга рассчитает)</t>
  </si>
  <si>
    <t>⃝</t>
  </si>
  <si>
    <r>
      <t xml:space="preserve">Рассчитайте объем пула, необходимый для 50 </t>
    </r>
    <r>
      <rPr>
        <sz val="12"/>
        <color theme="1"/>
        <rFont val="Calibri"/>
        <family val="2"/>
      </rPr>
      <t>мкл</t>
    </r>
    <r>
      <rPr>
        <sz val="12"/>
        <color theme="1"/>
        <rFont val="Calibri"/>
        <family val="2"/>
        <scheme val="minor"/>
      </rPr>
      <t xml:space="preserve"> 4 нМ: (200/молярность пула)  (рабочая книга рассчитает)</t>
    </r>
  </si>
  <si>
    <t>⃝</t>
  </si>
  <si>
    <r>
      <t xml:space="preserve">Соответствующим образом разбавьте в соответствии с руководством рабочей книги (теперь имейте 50 </t>
    </r>
    <r>
      <rPr>
        <sz val="12"/>
        <color theme="1"/>
        <rFont val="Calibri"/>
        <family val="2"/>
        <scheme val="minor"/>
      </rPr>
      <t xml:space="preserve">мкл пула 4 нМ)</t>
    </r>
  </si>
  <si>
    <t>⃝</t>
  </si>
  <si>
    <r>
      <t xml:space="preserve">Разбавьте пул 4 нМ до 200 пМ: 2,5 </t>
    </r>
    <r>
      <rPr>
        <sz val="12"/>
        <color theme="1"/>
        <rFont val="Calibri"/>
        <family val="2"/>
        <scheme val="minor"/>
      </rPr>
      <t xml:space="preserve">мкл объединенных библиотек 4 нМ + 47,5 </t>
    </r>
    <r>
      <rPr>
        <sz val="12"/>
        <color theme="1"/>
        <rFont val="Calibri"/>
        <family val="2"/>
        <scheme val="minor"/>
      </rPr>
      <t xml:space="preserve">мкл RSB</t>
    </r>
  </si>
  <si>
    <t>⃝</t>
  </si>
  <si>
    <r>
      <t xml:space="preserve">Разбавьте пул до желаемой концентрации загрузки (в результате получается 50 </t>
    </r>
    <r>
      <rPr>
        <sz val="12"/>
        <color theme="1"/>
        <rFont val="Calibri"/>
        <family val="2"/>
        <scheme val="minor"/>
      </rPr>
      <t xml:space="preserve">мкл объединенных библиотек при желаемой концентрации загрузки):</t>
    </r>
  </si>
  <si>
    <t>⃝</t>
  </si>
  <si>
    <t>Желаемая концентрация нагрузки (рекомендуется 80 пМ)</t>
  </si>
  <si>
    <t>⃝</t>
  </si>
  <si>
    <t>Объем пула 200 пМ для добавления</t>
  </si>
  <si>
    <t>⃝</t>
  </si>
  <si>
    <t>Объем RSB для добавления</t>
  </si>
  <si>
    <t>⃝</t>
  </si>
  <si>
    <r>
      <t xml:space="preserve">(Необязательно) Разбавьте 10 нМ PhiX до 1 нМ: 2 </t>
    </r>
    <r>
      <rPr>
        <i/>
        <sz val="12"/>
        <color theme="1"/>
        <rFont val="Calibri"/>
        <family val="2"/>
        <scheme val="minor"/>
      </rPr>
      <t xml:space="preserve">мкл 10 нМ + 18 </t>
    </r>
    <r>
      <rPr>
        <i/>
        <sz val="12"/>
        <color theme="1"/>
        <rFont val="Calibri"/>
        <family val="2"/>
        <scheme val="minor"/>
      </rPr>
      <t xml:space="preserve">мкл RSB</t>
    </r>
  </si>
  <si>
    <t>⃝</t>
  </si>
  <si>
    <r>
      <t xml:space="preserve">(Необязательно) Разбавьте PhiX (1 нМ) до 200 пМ: 2 </t>
    </r>
    <r>
      <rPr>
        <i/>
        <sz val="12"/>
        <color theme="1"/>
        <rFont val="Calibri"/>
        <family val="2"/>
        <scheme val="minor"/>
      </rPr>
      <t xml:space="preserve">мкл 1 нМ PhiX + 8 </t>
    </r>
    <r>
      <rPr>
        <i/>
        <sz val="12"/>
        <color theme="1"/>
        <rFont val="Calibri"/>
        <family val="2"/>
        <scheme val="minor"/>
      </rPr>
      <t xml:space="preserve">мкл RSB</t>
    </r>
  </si>
  <si>
    <t>⃝</t>
  </si>
  <si>
    <r>
      <t xml:space="preserve">(Необязательно) Разбавьте PhiX до желаемой концентрации загрузки (такой же, как библиотеки выше) - в результате получалось 12,5 </t>
    </r>
    <r>
      <rPr>
        <i/>
        <sz val="11"/>
        <color theme="1"/>
        <rFont val="Calibri"/>
        <family val="2"/>
        <scheme val="minor"/>
      </rPr>
      <t xml:space="preserve">мкл PhiX при желаемой концентрации загрузки.</t>
    </r>
  </si>
  <si>
    <t>⃝</t>
  </si>
  <si>
    <t xml:space="preserve">Концентрация загрузки PhiX (пМ)</t>
  </si>
  <si>
    <t>⃝</t>
  </si>
  <si>
    <t>Объем пула 200 пМ PhiX для добавления</t>
  </si>
  <si>
    <t>⃝</t>
  </si>
  <si>
    <t>Объем RSB для добавления</t>
  </si>
  <si>
    <t>⃝</t>
  </si>
  <si>
    <t>(Необязательно) Пик в PhiX</t>
  </si>
  <si>
    <t>⃝</t>
  </si>
  <si>
    <t>Извлеките размороженный картридж из упаковки и переверните 5 раз, чтобы перемешать, а затем постучите картриджем по стойке 5 раз</t>
  </si>
  <si>
    <t>⃝</t>
  </si>
  <si>
    <t>Используйте чистый наконечник пипетки, чтобы проколоть фольгу резервуара для загрузки образцов на картридже</t>
  </si>
  <si>
    <t>⃝</t>
  </si>
  <si>
    <r>
      <t xml:space="preserve">Используйте новый наконечник пипетки для загрузки 20 </t>
    </r>
    <r>
      <rPr>
        <sz val="12"/>
        <color theme="1"/>
        <rFont val="Calibri"/>
        <family val="2"/>
        <scheme val="minor"/>
      </rPr>
      <t xml:space="preserve">мкл пула</t>
    </r>
  </si>
  <si>
    <t>⃝</t>
  </si>
  <si>
    <t>Загрузите проточную ячейку в картридж, а затем загрузите картридж в iSeq</t>
  </si>
  <si>
    <t>Версия 8,  июнь 2024 г.  *Подробное описание этапов 78-86 (заштриховано) можно найти в СОП PNL40 для секвенирования.</t>
  </si>
  <si>
    <t xml:space="preserve">Подготовка библиотеки с использованием Illumina DNA Prep для секвенирования на MiSeq  (1 из 2) </t>
  </si>
  <si>
    <r>
      <rPr>
        <b/>
        <sz val="12"/>
        <color theme="1"/>
        <rFont val="Calibri"/>
        <family val="2"/>
        <scheme val="minor"/>
      </rPr>
      <t xml:space="preserve">            Дата тагментации:                                      RunID:                                                        Инициалы:</t>
    </r>
  </si>
  <si>
    <t>количество образцов</t>
  </si>
  <si>
    <t>⃝</t>
  </si>
  <si>
    <t>Количественная оценка ДНК на Qubit и запись на рабочем листе</t>
  </si>
  <si>
    <t>⃝</t>
  </si>
  <si>
    <t>Доведите BLT и TB1 до комнатной температуры (BLT из холодильника, TB1 из морозильной камеры) - примерно за 30 минут</t>
  </si>
  <si>
    <t>⃝</t>
  </si>
  <si>
    <r>
      <t xml:space="preserve">Добавьте H2O в 96-луночный планшет (обычно 20 </t>
    </r>
    <r>
      <rPr>
        <sz val="12"/>
        <color theme="1"/>
        <rFont val="Calibri"/>
        <family val="2"/>
      </rPr>
      <t>мкл)</t>
    </r>
  </si>
  <si>
    <t>⃝</t>
  </si>
  <si>
    <r>
      <t xml:space="preserve">Добавьте ДНК в лунки образца (обычно 10 </t>
    </r>
    <r>
      <rPr>
        <sz val="12"/>
        <color theme="1"/>
        <rFont val="Calibri"/>
        <family val="2"/>
      </rPr>
      <t>мкл)</t>
    </r>
  </si>
  <si>
    <t>⃝</t>
  </si>
  <si>
    <t>Перемешивание на вортексе BLT и TB1 в течение 10 с  (обеспечить суспензию)</t>
  </si>
  <si>
    <t>⃝</t>
  </si>
  <si>
    <r>
      <t xml:space="preserve">Приготовить мастер-микс для тагментации: 10 </t>
    </r>
    <r>
      <rPr>
        <sz val="12"/>
        <color theme="1"/>
        <rFont val="Calibri"/>
        <family val="2"/>
        <scheme val="minor"/>
      </rPr>
      <t xml:space="preserve">мкл BLT + 10 </t>
    </r>
    <r>
      <rPr>
        <sz val="12"/>
        <color theme="1"/>
        <rFont val="Calibri"/>
        <family val="2"/>
        <scheme val="minor"/>
      </rPr>
      <t xml:space="preserve">мкл TB1</t>
    </r>
  </si>
  <si>
    <r>
      <t xml:space="preserve">Объем (</t>
    </r>
    <r>
      <rPr>
        <b/>
        <sz val="10"/>
        <color theme="1"/>
        <rFont val="Calibri"/>
        <family val="2"/>
      </rPr>
      <t>мкл)</t>
    </r>
  </si>
  <si>
    <t xml:space="preserve">Объем BLT </t>
  </si>
  <si>
    <t>Объем TB1</t>
  </si>
  <si>
    <t>Итого</t>
  </si>
  <si>
    <t>⃝</t>
  </si>
  <si>
    <t>Хорошо перемешайте мастер-микс на вортексе</t>
  </si>
  <si>
    <t>⃝</t>
  </si>
  <si>
    <r>
      <t xml:space="preserve">Добавьте 20 </t>
    </r>
    <r>
      <rPr>
        <sz val="12"/>
        <color theme="1"/>
        <rFont val="Calibri"/>
        <family val="2"/>
        <scheme val="minor"/>
      </rPr>
      <t xml:space="preserve">мкл эталонной смеси для тагментации в каждую лунку для образца</t>
    </r>
  </si>
  <si>
    <t>⃝</t>
  </si>
  <si>
    <r>
      <t xml:space="preserve">Смешайте с помощью пипетирования (</t>
    </r>
    <r>
      <rPr>
        <sz val="12"/>
        <color theme="1"/>
        <rFont val="Calibri"/>
        <family val="2"/>
        <scheme val="minor"/>
      </rPr>
      <t xml:space="preserve">общий объем 50 мкл)</t>
    </r>
  </si>
  <si>
    <t>⃝</t>
  </si>
  <si>
    <t>Запечатайте пластину с помощью Microseal B или эквивалента</t>
  </si>
  <si>
    <t>⃝</t>
  </si>
  <si>
    <r>
      <t xml:space="preserve">Инкубируйте планшет при 55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 xml:space="preserve">C в течение 15 минут, а затем выдерживайте при 10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 xml:space="preserve">C («Flex Tagment»)</t>
    </r>
  </si>
  <si>
    <t>Очистка после тагментации</t>
  </si>
  <si>
    <t>⃝</t>
  </si>
  <si>
    <r>
      <t xml:space="preserve">Проверьте TSB на наличие осадка (если он присутствуют, нагрейте при</t>
    </r>
    <r>
      <rPr>
        <sz val="12"/>
        <color theme="1"/>
        <rFont val="Calibri"/>
        <family val="2"/>
        <scheme val="minor"/>
      </rPr>
      <t xml:space="preserve"> 37°C в течение 10 минут и перемешайте на вихревой мешалке)</t>
    </r>
  </si>
  <si>
    <t>⃝</t>
  </si>
  <si>
    <r>
      <t xml:space="preserve">Добавьте 10 </t>
    </r>
    <r>
      <rPr>
        <sz val="12"/>
        <color theme="1"/>
        <rFont val="Calibri"/>
        <family val="2"/>
        <scheme val="minor"/>
      </rPr>
      <t xml:space="preserve">мкл TSB в лунки для образцов</t>
    </r>
  </si>
  <si>
    <t>⃝</t>
  </si>
  <si>
    <r>
      <t xml:space="preserve">Осторожно перемешайте пипеткой (</t>
    </r>
    <r>
      <rPr>
        <sz val="12"/>
        <color theme="1"/>
        <rFont val="Calibri"/>
        <family val="2"/>
        <scheme val="minor"/>
      </rPr>
      <t xml:space="preserve">общий объем 60 мкл)</t>
    </r>
  </si>
  <si>
    <t>⃝</t>
  </si>
  <si>
    <t>Запечатайте пластину с помощью Microseal B или эквивалента</t>
  </si>
  <si>
    <t>⃝</t>
  </si>
  <si>
    <r>
      <t xml:space="preserve">Инкубируйте при 37</t>
    </r>
    <r>
      <rPr>
        <sz val="12"/>
        <color theme="1"/>
        <rFont val="Calibri"/>
        <family val="2"/>
        <scheme val="minor"/>
      </rPr>
      <t xml:space="preserve">°C в течение 15 минут, затем выдержите при 10</t>
    </r>
    <r>
      <rPr>
        <sz val="12"/>
        <color theme="1"/>
        <rFont val="Calibri"/>
        <family val="2"/>
        <scheme val="minor"/>
      </rPr>
      <t xml:space="preserve">°C («Flex Post Tag»)</t>
    </r>
  </si>
  <si>
    <t>⃝</t>
  </si>
  <si>
    <t>Выполните быстрое вращение</t>
  </si>
  <si>
    <t>⃝</t>
  </si>
  <si>
    <t>Поместите пластину на магнит на 3 минуты (или до очищения)</t>
  </si>
  <si>
    <t>⃝</t>
  </si>
  <si>
    <t>Используйте многоканальную пипетку для удаления и утилизации супернатанта</t>
  </si>
  <si>
    <t>⃝</t>
  </si>
  <si>
    <r>
      <t xml:space="preserve">Снимите пластину с магнита и добавьте 100 </t>
    </r>
    <r>
      <rPr>
        <sz val="12"/>
        <color theme="1"/>
        <rFont val="Calibri"/>
        <family val="2"/>
        <scheme val="minor"/>
      </rPr>
      <t xml:space="preserve">мкл TWB</t>
    </r>
  </si>
  <si>
    <t>⃝</t>
  </si>
  <si>
    <t>Осторожно пипетируйте до полного суспендирования</t>
  </si>
  <si>
    <t>⃝</t>
  </si>
  <si>
    <t>Поместите обратно на магнит на 3 минуты (или до тех пор, пока он не очистится)</t>
  </si>
  <si>
    <t>⃝</t>
  </si>
  <si>
    <t>Используйте многоканальную пипетку для удаления и утилизации супернатанта</t>
  </si>
  <si>
    <t>⃝</t>
  </si>
  <si>
    <r>
      <t xml:space="preserve">Снимите пластину с магнита и добавьте 100 </t>
    </r>
    <r>
      <rPr>
        <sz val="12"/>
        <color theme="1"/>
        <rFont val="Calibri"/>
        <family val="2"/>
        <scheme val="minor"/>
      </rPr>
      <t xml:space="preserve">мкл TWB</t>
    </r>
  </si>
  <si>
    <t>⃝</t>
  </si>
  <si>
    <t>Осторожно пипетируйте до полного суспендирования</t>
  </si>
  <si>
    <t>⃝</t>
  </si>
  <si>
    <t>Поместите обратно на магнит на 3 минуты (или до тех пор, пока он не очистится)</t>
  </si>
  <si>
    <t>⃝</t>
  </si>
  <si>
    <t>Используйте многоканальную пипетку для удаления и утилизации супернатанта</t>
  </si>
  <si>
    <t>⃝</t>
  </si>
  <si>
    <r>
      <t xml:space="preserve">Снимите пластину с магнита и добавьте 100 </t>
    </r>
    <r>
      <rPr>
        <sz val="12"/>
        <color theme="1"/>
        <rFont val="Calibri"/>
        <family val="2"/>
        <scheme val="minor"/>
      </rPr>
      <t xml:space="preserve">мкл TWB </t>
    </r>
  </si>
  <si>
    <t>⃝</t>
  </si>
  <si>
    <t>Осторожно пипетируйте до полного суспендирования</t>
  </si>
  <si>
    <t>⃝</t>
  </si>
  <si>
    <t>Поместите обратно на магнит на 3 минуты (или до тех пор, пока он не очистится)</t>
  </si>
  <si>
    <r>
      <t xml:space="preserve">Амплификация тагментированной ДНК</t>
    </r>
    <r>
      <rPr>
        <b/>
        <sz val="12"/>
        <color theme="1"/>
        <rFont val="Calibri"/>
        <family val="2"/>
        <scheme val="minor"/>
      </rPr>
      <t xml:space="preserve">          Дата:                                      RunID:                                                        Инициалы:</t>
    </r>
  </si>
  <si>
    <t>⃝</t>
  </si>
  <si>
    <t>Оттаивание EPM на льду</t>
  </si>
  <si>
    <t>⃝</t>
  </si>
  <si>
    <t>Разморозьте индексы при комнатной температуре (перед использованием прокрутите на короткое время)</t>
  </si>
  <si>
    <t>⃝</t>
  </si>
  <si>
    <r>
      <t xml:space="preserve">Приготовить мастер-микс для ПЦР (20 </t>
    </r>
    <r>
      <rPr>
        <sz val="12"/>
        <color theme="1"/>
        <rFont val="Calibri"/>
        <family val="2"/>
        <scheme val="minor"/>
      </rPr>
      <t xml:space="preserve">мкл EPM + 20 </t>
    </r>
    <r>
      <rPr>
        <sz val="12"/>
        <color theme="1"/>
        <rFont val="Calibri"/>
        <family val="2"/>
        <scheme val="minor"/>
      </rPr>
      <t xml:space="preserve">мкл H2O для каждого образца)</t>
    </r>
  </si>
  <si>
    <r>
      <t xml:space="preserve">Объем (</t>
    </r>
    <r>
      <rPr>
        <b/>
        <sz val="11"/>
        <color theme="1"/>
        <rFont val="Calibri"/>
        <family val="2"/>
      </rPr>
      <t>мкл)</t>
    </r>
  </si>
  <si>
    <t xml:space="preserve">Объем ЕРМ </t>
  </si>
  <si>
    <t>Объем H2O</t>
  </si>
  <si>
    <t>Итого</t>
  </si>
  <si>
    <t>⃝</t>
  </si>
  <si>
    <t>Перемешайте на вихревой мешалке и открутите мастер-микс</t>
  </si>
  <si>
    <t>⃝</t>
  </si>
  <si>
    <t>Удалите TWB из образцов (все еще на магните)</t>
  </si>
  <si>
    <t>⃝</t>
  </si>
  <si>
    <t>Удалите излишки TWB с помощью пипетки</t>
  </si>
  <si>
    <t>⃝</t>
  </si>
  <si>
    <r>
      <t xml:space="preserve">Снимите планшет с магнита и немедленно добавьте 40 </t>
    </r>
    <r>
      <rPr>
        <sz val="12"/>
        <color theme="1"/>
        <rFont val="Calibri"/>
        <family val="2"/>
        <scheme val="minor"/>
      </rPr>
      <t xml:space="preserve">мкл мастер-микса для ПЦР</t>
    </r>
  </si>
  <si>
    <t>⃝</t>
  </si>
  <si>
    <t xml:space="preserve">Осторожно смешайте с помощью пипетки </t>
  </si>
  <si>
    <t>⃝</t>
  </si>
  <si>
    <t>Добавьте 10 мкл индексных адаптеров к каждому образцу (из 96-луночного индексного планшета, каждая лунка используется однократно)</t>
  </si>
  <si>
    <t>⃝</t>
  </si>
  <si>
    <r>
      <t xml:space="preserve">Смешайте минимум 10x (установите на 40 </t>
    </r>
    <r>
      <rPr>
        <sz val="12"/>
        <color theme="1"/>
        <rFont val="Calibri"/>
        <family val="2"/>
        <scheme val="minor"/>
      </rPr>
      <t>мкл)</t>
    </r>
  </si>
  <si>
    <t>⃝</t>
  </si>
  <si>
    <t>Запечатайте планшет с помощью Microseal B и запустите программу «Flex Amplify» на термоциклере (примерно 30 минут)</t>
  </si>
  <si>
    <t>На данном этапе можно остановиться и хранить образцы при температуре 2-8C до 3 дней</t>
  </si>
  <si>
    <t>Подготовка библиотеки с использованием Illumina DNA Prep для секвенирования на MiSeq  (2 из 2) </t>
  </si>
  <si>
    <r>
      <t xml:space="preserve">Очистка библиотек </t>
    </r>
    <r>
      <rPr>
        <b/>
        <sz val="12"/>
        <color theme="1"/>
        <rFont val="Calibri"/>
        <family val="2"/>
        <scheme val="minor"/>
      </rPr>
      <t xml:space="preserve">    Дата:                                      RunID:                                                        Инициалы:</t>
    </r>
  </si>
  <si>
    <t>⃝</t>
  </si>
  <si>
    <t>Доведите RSB до комнатной температуры (из морозильной камеры) и перемешать на вихревой мешалке</t>
  </si>
  <si>
    <t>⃝</t>
  </si>
  <si>
    <t>Извлеките планшет из термоциклера/холодильника и центрифугируйте в течение 1 минуты при 280xg</t>
  </si>
  <si>
    <t>⃝</t>
  </si>
  <si>
    <t>Поместите пластину на магнит на 5 минут (или до очищения)</t>
  </si>
  <si>
    <t>⃝</t>
  </si>
  <si>
    <r>
      <t xml:space="preserve">Перенесите 45 </t>
    </r>
    <r>
      <rPr>
        <sz val="12"/>
        <color theme="1"/>
        <rFont val="Calibri"/>
        <family val="2"/>
        <scheme val="minor"/>
      </rPr>
      <t xml:space="preserve">мкл супернатанта в новые лунки </t>
    </r>
    <r>
      <t xml:space="preserve"> </t>
    </r>
  </si>
  <si>
    <t>⃝</t>
  </si>
  <si>
    <t xml:space="preserve">Снимите с магнита </t>
  </si>
  <si>
    <t>⃝</t>
  </si>
  <si>
    <t>Перемешайте на вортексе и инвертируйте стоковый IPB несколько раз</t>
  </si>
  <si>
    <t>⃝</t>
  </si>
  <si>
    <r>
      <t xml:space="preserve">Приготовьте мастер-микс IPB (40,8 </t>
    </r>
    <r>
      <rPr>
        <sz val="12"/>
        <color theme="1"/>
        <rFont val="Calibri"/>
        <family val="2"/>
        <scheme val="minor"/>
      </rPr>
      <t xml:space="preserve">мкл IPB +  44,2 </t>
    </r>
    <r>
      <rPr>
        <sz val="12"/>
        <color theme="1"/>
        <rFont val="Calibri"/>
        <family val="2"/>
        <scheme val="minor"/>
      </rPr>
      <t xml:space="preserve">мкл H2O на образец)</t>
    </r>
  </si>
  <si>
    <r>
      <t xml:space="preserve">Объем (</t>
    </r>
    <r>
      <rPr>
        <b/>
        <sz val="10"/>
        <color theme="1"/>
        <rFont val="Calibri"/>
        <family val="2"/>
      </rPr>
      <t>мкл)</t>
    </r>
  </si>
  <si>
    <t xml:space="preserve">Объем IPB </t>
  </si>
  <si>
    <t>Объем H2O</t>
  </si>
  <si>
    <t>Итого:</t>
  </si>
  <si>
    <t>⃝</t>
  </si>
  <si>
    <r>
      <t xml:space="preserve">Хорошо перемешайте </t>
    </r>
    <r>
      <rPr>
        <sz val="12"/>
        <color theme="1"/>
        <rFont val="Calibri"/>
        <family val="2"/>
        <scheme val="minor"/>
      </rPr>
      <t xml:space="preserve">мастер-микс IPB на вихревой мешалке и добавьте по 85 мкл в каждую лунку для образцов (соотношение мастер-микса и ДНК — 1,88).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Если во время тагментации произошла потеря образца, используйте скорректированные объемы из таблицы 5 (раздел 9.5.4 PNL35), чтобы обеспечить соотношение мастермикса шариков к ДНК 1,88.</t>
    </r>
  </si>
  <si>
    <t>⃝</t>
  </si>
  <si>
    <t>Пипетируйте для смешивания минимум 10х (полное смешивание имеет решающее значение)</t>
  </si>
  <si>
    <t>⃝</t>
  </si>
  <si>
    <t>Инкубируйте 5 минут при комнатной температуре</t>
  </si>
  <si>
    <t>⃝</t>
  </si>
  <si>
    <t>Поместите пластину на магнит на 3 минуты (или до очищения)</t>
  </si>
  <si>
    <t>⃝</t>
  </si>
  <si>
    <t>Во время инкубации тщательно перемешайте на вихревой мешалке стоковый IPB</t>
  </si>
  <si>
    <t>⃝</t>
  </si>
  <si>
    <r>
      <t xml:space="preserve">Удерживая на магните, перенесите 125 </t>
    </r>
    <r>
      <rPr>
        <sz val="12"/>
        <color theme="1"/>
        <rFont val="Calibri"/>
        <family val="2"/>
        <scheme val="minor"/>
      </rPr>
      <t xml:space="preserve">мкл супернатанта в новые лунки</t>
    </r>
    <r>
      <t>.</t>
    </r>
  </si>
  <si>
    <t>⃝</t>
  </si>
  <si>
    <r>
      <t xml:space="preserve">Снимите с магнита и добавьте 15 </t>
    </r>
    <r>
      <rPr>
        <sz val="12"/>
        <color theme="1"/>
        <rFont val="Calibri"/>
        <family val="2"/>
        <scheme val="minor"/>
      </rPr>
      <t xml:space="preserve">мкл исходного IPB в лунки, содержащие супернатант (соотношение неразведенных гранул к ДНК 0,12)</t>
    </r>
  </si>
  <si>
    <t>⃝</t>
  </si>
  <si>
    <t>Пипетируйте для смешивания минимум 10х (полное смешивание имеет решающее значение)</t>
  </si>
  <si>
    <t>⃝</t>
  </si>
  <si>
    <t>Инкубируйте 5 минут при комнатной температуре</t>
  </si>
  <si>
    <t>⃝</t>
  </si>
  <si>
    <t>Разведите свежий 80% EtOH (например, для 16 образцов, 6,4 мл EtOH + 1,6 мл H2O. Для 20 образцов 8 мл EtOH + 2 мл H20)</t>
  </si>
  <si>
    <t>⃝</t>
  </si>
  <si>
    <t>Поместите пластину на магнит на 3 минуты (или до очищения)</t>
  </si>
  <si>
    <t>⃝</t>
  </si>
  <si>
    <t>Удалите и утилизируйте надосадочную жидкость</t>
  </si>
  <si>
    <t>⃝</t>
  </si>
  <si>
    <r>
      <t xml:space="preserve">Добавьте 170 </t>
    </r>
    <r>
      <rPr>
        <sz val="12"/>
        <color theme="1"/>
        <rFont val="Calibri"/>
        <family val="2"/>
        <scheme val="minor"/>
      </rPr>
      <t xml:space="preserve">мкл 80% EtOH и инкубируйте в течение 30 секунд</t>
    </r>
  </si>
  <si>
    <t>⃝</t>
  </si>
  <si>
    <t>Удалите EtOH пипеткой</t>
  </si>
  <si>
    <t>⃝</t>
  </si>
  <si>
    <r>
      <t xml:space="preserve">Добавьте 170 </t>
    </r>
    <r>
      <rPr>
        <sz val="12"/>
        <color theme="1"/>
        <rFont val="Calibri"/>
        <family val="2"/>
        <scheme val="minor"/>
      </rPr>
      <t xml:space="preserve">мкл 80% EtOH и инкубируйте в течение 30 секунд</t>
    </r>
  </si>
  <si>
    <t>⃝</t>
  </si>
  <si>
    <t>Удалите EtOH пипеткой</t>
  </si>
  <si>
    <t>⃝</t>
  </si>
  <si>
    <t>Удалите избыток EtOH с помощью пипетки, если он присутствует</t>
  </si>
  <si>
    <t>⃝</t>
  </si>
  <si>
    <t>Дайте бусинам высохнуть на воздухе в течение 3-5 минут</t>
  </si>
  <si>
    <t>⃝</t>
  </si>
  <si>
    <r>
      <t xml:space="preserve">Снимите с магнита и добавьте 32 </t>
    </r>
    <r>
      <rPr>
        <sz val="12"/>
        <color theme="1"/>
        <rFont val="Calibri"/>
        <family val="2"/>
        <scheme val="minor"/>
      </rPr>
      <t xml:space="preserve">мкл RSB</t>
    </r>
  </si>
  <si>
    <t>⃝</t>
  </si>
  <si>
    <t>Тщательно перемешайте с помощью пипетки</t>
  </si>
  <si>
    <t>⃝</t>
  </si>
  <si>
    <t>Инкубируйте 2-5 минут при комнатной температуре</t>
  </si>
  <si>
    <t>⃝</t>
  </si>
  <si>
    <t>Поместите пластину на магнит на 3 минуты (или до очищения)</t>
  </si>
  <si>
    <t>⃝</t>
  </si>
  <si>
    <r>
      <t xml:space="preserve">Перенесите 30 </t>
    </r>
    <r>
      <rPr>
        <sz val="12"/>
        <color theme="1"/>
        <rFont val="Calibri"/>
        <family val="2"/>
        <scheme val="minor"/>
      </rPr>
      <t xml:space="preserve">мкл супернатанта в новые лунки </t>
    </r>
    <r>
      <t xml:space="preserve">  </t>
    </r>
  </si>
  <si>
    <t>На данном этапе можно остановиться и хранить образцы хранить при температуре от -25 C до -15C до 30 дней</t>
  </si>
  <si>
    <t>Пулинг, разбавление, денатурация и загрузка библиотек</t>
  </si>
  <si>
    <t>⃝</t>
  </si>
  <si>
    <r>
      <t xml:space="preserve">Извлеките 100 </t>
    </r>
    <r>
      <rPr>
        <sz val="11"/>
        <color theme="1"/>
        <rFont val="Calibri"/>
        <family val="2"/>
      </rPr>
      <t xml:space="preserve">мкл 1 М NaOH из морозильной камеры и добавьте 900 мкл воды молекулярного класса для разбавления до 0,1 Н рабочего раствора. Инвертируйте или перемешайте на вихревой мешалке</t>
    </r>
  </si>
  <si>
    <t>⃝</t>
  </si>
  <si>
    <t>Извлеките HT1 из морозильной камеры и разморозьте на льду</t>
  </si>
  <si>
    <t>⃝</t>
  </si>
  <si>
    <r>
      <t xml:space="preserve">Соберите в пул 5</t>
    </r>
    <r>
      <rPr>
        <sz val="12"/>
        <color theme="1"/>
        <rFont val="Calibri"/>
        <family val="2"/>
        <scheme val="minor"/>
      </rPr>
      <t xml:space="preserve"> мкл (2,5 </t>
    </r>
    <r>
      <rPr>
        <sz val="12"/>
        <color theme="1"/>
        <rFont val="Calibri"/>
        <family val="2"/>
      </rPr>
      <t xml:space="preserve">мкл для Campy) </t>
    </r>
    <r>
      <rPr>
        <sz val="12"/>
        <color theme="1"/>
        <rFont val="Calibri"/>
        <family val="2"/>
        <scheme val="minor"/>
      </rPr>
      <t xml:space="preserve">каждого образца в одну лунку планшета и хорошо перемешайте пипеткой</t>
    </r>
  </si>
  <si>
    <t>⃝</t>
  </si>
  <si>
    <t>Количественно оцените пул на Qubit - запишите значение в рабочую книгу</t>
  </si>
  <si>
    <t>⃝</t>
  </si>
  <si>
    <t>Рассчитайте молярность (нМ): (концентрация в пуле x 10^6)/(660 г/моль x 1000 п.о.)  (рабочая книга рассчитает)</t>
  </si>
  <si>
    <t>⃝</t>
  </si>
  <si>
    <r>
      <t xml:space="preserve">Рассчитайте объем пула, необходимый для 50 </t>
    </r>
    <r>
      <rPr>
        <sz val="12"/>
        <color theme="1"/>
        <rFont val="Calibri"/>
        <family val="2"/>
      </rPr>
      <t>мкл</t>
    </r>
    <r>
      <rPr>
        <sz val="12"/>
        <color theme="1"/>
        <rFont val="Calibri"/>
        <family val="2"/>
        <scheme val="minor"/>
      </rPr>
      <t xml:space="preserve"> 4 нМ: (200/молярность пула)  (рабочая книга рассчитает)</t>
    </r>
  </si>
  <si>
    <t>⃝</t>
  </si>
  <si>
    <r>
      <t xml:space="preserve">Определите необходимый объем RSB (50 </t>
    </r>
    <r>
      <rPr>
        <sz val="12"/>
        <color theme="1"/>
        <rFont val="Calibri"/>
        <family val="2"/>
        <scheme val="minor"/>
      </rPr>
      <t xml:space="preserve">мкл минус объем выше) (книга рассчитает)</t>
    </r>
  </si>
  <si>
    <t>⃝</t>
  </si>
  <si>
    <r>
      <t xml:space="preserve">Соответствующим образом разбавьте в соответствии с руководством рабочей книги (теперь имейте 50 </t>
    </r>
    <r>
      <rPr>
        <sz val="12"/>
        <color theme="1"/>
        <rFont val="Calibri"/>
        <family val="2"/>
        <scheme val="minor"/>
      </rPr>
      <t xml:space="preserve">мкл пула 4 нМ)</t>
    </r>
  </si>
  <si>
    <t>⃝</t>
  </si>
  <si>
    <r>
      <t xml:space="preserve">Разбавьте пул 4 нМ до пула 1 нМ, добавляя 75 </t>
    </r>
    <r>
      <rPr>
        <sz val="12"/>
        <color theme="1"/>
        <rFont val="Calibri"/>
        <family val="2"/>
        <scheme val="minor"/>
      </rPr>
      <t xml:space="preserve">мкл RSB + 25 </t>
    </r>
    <r>
      <rPr>
        <sz val="12"/>
        <color theme="1"/>
        <rFont val="Calibri"/>
        <family val="2"/>
        <scheme val="minor"/>
      </rPr>
      <t xml:space="preserve">мкл пула в новую лунку</t>
    </r>
  </si>
  <si>
    <t>⃝</t>
  </si>
  <si>
    <r>
      <t xml:space="preserve">Добавьте 5 </t>
    </r>
    <r>
      <rPr>
        <sz val="12"/>
        <color theme="1"/>
        <rFont val="Calibri"/>
        <family val="2"/>
        <scheme val="minor"/>
      </rPr>
      <t xml:space="preserve">мкл пула в микроцентрифужную пробирку </t>
    </r>
  </si>
  <si>
    <t>⃝</t>
  </si>
  <si>
    <r>
      <t xml:space="preserve">Добавьте 5 </t>
    </r>
    <r>
      <rPr>
        <sz val="12"/>
        <color theme="1"/>
        <rFont val="Calibri"/>
        <family val="2"/>
        <scheme val="minor"/>
      </rPr>
      <t xml:space="preserve">мкл разбавленного NaOH в пробирку, кратковременно перемешайте на вихревой мешалке и быстро открутите (теперь 500 нМ)</t>
    </r>
  </si>
  <si>
    <t>⃝</t>
  </si>
  <si>
    <t xml:space="preserve">Инкубируйте при комнатной температуре в течение 5 минут </t>
  </si>
  <si>
    <t>⃝</t>
  </si>
  <si>
    <r>
      <t xml:space="preserve">Добавляют 5 </t>
    </r>
    <r>
      <rPr>
        <sz val="12"/>
        <color theme="1"/>
        <rFont val="Calibri"/>
        <family val="2"/>
        <scheme val="minor"/>
      </rPr>
      <t xml:space="preserve">мкл 200 мМ Tris-HCL pH7, затем кратковременно перемешивают на вихревой мешалке и центрифугируют (теперь 333 пМ)</t>
    </r>
  </si>
  <si>
    <t>⃝</t>
  </si>
  <si>
    <t xml:space="preserve">Инкубируйте при комнатной температуре в течение 1 минуты </t>
  </si>
  <si>
    <t>⃝</t>
  </si>
  <si>
    <r>
      <t xml:space="preserve">Добавляют 985 </t>
    </r>
    <r>
      <rPr>
        <sz val="12"/>
        <color theme="1"/>
        <rFont val="Calibri"/>
        <family val="2"/>
        <scheme val="minor"/>
      </rPr>
      <t xml:space="preserve">мкл охлажденного HT1  (теперь 5 пМ), перемешивают на вихревой мешалке и быстро вращают</t>
    </r>
  </si>
  <si>
    <t>⃝</t>
  </si>
  <si>
    <t>Разбавьте библиотеку до желаемой концентрации загрузки </t>
  </si>
  <si>
    <t>Желаемая конечная концентрация загрузки (от 1,3 пМ до 1,4 пМ):</t>
  </si>
  <si>
    <t>Объем пула библиотек 5 пМ:</t>
  </si>
  <si>
    <t>Объем буфера HT1:</t>
  </si>
  <si>
    <t>⃝</t>
  </si>
  <si>
    <t>Положите на лед до готовности к загрузке (не позволяйте ожидать дольше 30 минут)</t>
  </si>
  <si>
    <t>⃝</t>
  </si>
  <si>
    <r>
      <t xml:space="preserve">(Необязательно) Разбавьте 10 нМ PhiX до 4 нМ: 10 </t>
    </r>
    <r>
      <rPr>
        <i/>
        <sz val="12"/>
        <color theme="1"/>
        <rFont val="Calibri"/>
        <family val="2"/>
        <scheme val="minor"/>
      </rPr>
      <t xml:space="preserve">мкл  PhiX + 15 </t>
    </r>
    <r>
      <rPr>
        <i/>
        <sz val="12"/>
        <color theme="1"/>
        <rFont val="Calibri"/>
        <family val="2"/>
        <scheme val="minor"/>
      </rPr>
      <t xml:space="preserve">мкл RSB</t>
    </r>
  </si>
  <si>
    <t>⃝</t>
  </si>
  <si>
    <t>(Необязательно) Объедините 5 мкл 4 нМ библиотеки PhiX и 5 мкл 0,1 N NaOH, и инкубируйте в течение 5 минут</t>
  </si>
  <si>
    <t>⃝</t>
  </si>
  <si>
    <r>
      <t xml:space="preserve">(Необязательно) Добавьте 5 </t>
    </r>
    <r>
      <rPr>
        <i/>
        <sz val="12"/>
        <color theme="1"/>
        <rFont val="Calibri"/>
        <family val="2"/>
        <scheme val="minor"/>
      </rPr>
      <t xml:space="preserve">мкл 200 мМ Tris-HCl pH 7</t>
    </r>
  </si>
  <si>
    <t>⃝</t>
  </si>
  <si>
    <t>(Необязательно) Добавьте 985 мкл предварительно охлажденного HT1 с получением 20 пМ денатурированной библиотеки PhiX</t>
  </si>
  <si>
    <t>⃝</t>
  </si>
  <si>
    <r>
      <t xml:space="preserve">(Необязательно) Разбавьте PhiX до загрузочной концентрации (32,5 </t>
    </r>
    <r>
      <rPr>
        <i/>
        <sz val="12"/>
        <color theme="1"/>
        <rFont val="Calibri"/>
        <family val="2"/>
        <scheme val="minor"/>
      </rPr>
      <t xml:space="preserve">мкл PhiX + 467,5 </t>
    </r>
    <r>
      <rPr>
        <i/>
        <sz val="12"/>
        <color theme="1"/>
        <rFont val="Calibri"/>
        <family val="2"/>
        <scheme val="minor"/>
      </rPr>
      <t xml:space="preserve">мкл HT1 для 1,3 пМ или 35,0 </t>
    </r>
    <r>
      <rPr>
        <i/>
        <sz val="12"/>
        <color theme="1"/>
        <rFont val="Calibri"/>
        <family val="2"/>
        <scheme val="minor"/>
      </rPr>
      <t xml:space="preserve">мкл PhiX + 465,0 </t>
    </r>
    <r>
      <rPr>
        <i/>
        <sz val="12"/>
        <color theme="1"/>
        <rFont val="Calibri"/>
        <family val="2"/>
        <scheme val="minor"/>
      </rPr>
      <t xml:space="preserve">мкл HT1 для 1,4 пМ)</t>
    </r>
  </si>
  <si>
    <t>⃝</t>
  </si>
  <si>
    <t>(Необязательно) Пик в PhiX</t>
  </si>
  <si>
    <t>⃝</t>
  </si>
  <si>
    <t>Очистите проточную ячейку 70% этанолом, а затем высушите линзовой бумагой или эквивалентом. Поместите в отсек проточной ячейки</t>
  </si>
  <si>
    <t>⃝</t>
  </si>
  <si>
    <t>Переверните размороженный картридж примерно 10х, чтобы перемешать, затем постучите, чтобы доставить реагенты на дно лунок.</t>
  </si>
  <si>
    <t>⃝</t>
  </si>
  <si>
    <t>Используйте чистый наконечник пипетки, чтобы проколоть фольгу резервуара для загрузки образцов на картридже</t>
  </si>
  <si>
    <t>⃝</t>
  </si>
  <si>
    <r>
      <t xml:space="preserve">Используйте новый наконечник пипетки для загрузки 500 </t>
    </r>
    <r>
      <rPr>
        <sz val="12"/>
        <color theme="1"/>
        <rFont val="Calibri"/>
        <family val="2"/>
        <scheme val="minor"/>
      </rPr>
      <t xml:space="preserve">мкл объединенных денатурированных библиотек в резервуар для загрузки образцов и загрузки в MiSeq</t>
    </r>
  </si>
  <si>
    <t>Версия 8,  июнь 2024 г.  *Подробное описание этапов 80-98 (заштриховано) можно найти в СОП PNL39 для секвенирования.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</si>
</sst>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sz val="11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17" fontId="9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" fillId="0" borderId="2" xfId="0" applyFont="1" applyBorder="1"/>
    <xf numFmtId="0" fontId="3" fillId="4" borderId="1" xfId="0" applyFont="1" applyFill="1" applyBorder="1"/>
    <xf numFmtId="2" fontId="2" fillId="6" borderId="5" xfId="0" applyNumberFormat="1" applyFont="1" applyFill="1" applyBorder="1"/>
    <xf numFmtId="0" fontId="2" fillId="6" borderId="5" xfId="0" applyFont="1" applyFill="1" applyBorder="1"/>
    <xf numFmtId="0" fontId="1" fillId="5" borderId="2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2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1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2" fontId="0" fillId="7" borderId="6" xfId="0" applyNumberFormat="1" applyFill="1" applyBorder="1"/>
    <xf numFmtId="0" fontId="0" fillId="0" borderId="3" xfId="0" applyBorder="1" applyAlignment="1">
      <alignment horizontal="left" vertical="center"/>
    </xf>
    <xf numFmtId="0" fontId="0" fillId="6" borderId="1" xfId="0" applyFill="1" applyBorder="1"/>
    <xf numFmtId="0" fontId="0" fillId="7" borderId="6" xfId="0" applyFill="1" applyBorder="1"/>
    <xf numFmtId="0" fontId="0" fillId="0" borderId="3" xfId="0" applyBorder="1"/>
    <xf numFmtId="0" fontId="1" fillId="0" borderId="3" xfId="0" applyFont="1" applyBorder="1" applyAlignment="1">
      <alignment horizontal="left"/>
    </xf>
    <xf numFmtId="0" fontId="0" fillId="7" borderId="1" xfId="0" applyFill="1" applyBorder="1"/>
    <xf numFmtId="0" fontId="1" fillId="7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4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1"/>
  <sheetViews>
    <sheetView tabSelected="1" zoomScale="110" zoomScaleNormal="110" workbookViewId="0">
      <selection activeCell="C113" sqref="C113:D113"/>
    </sheetView>
  </sheetViews>
  <sheetFormatPr defaultColWidth="9.28515625" defaultRowHeight="15.6"/>
  <cols>
    <col min="1" max="1" width="4.28515625" style="1" customWidth="1"/>
    <col min="2" max="2" width="3.28515625" style="1" bestFit="1" customWidth="1"/>
    <col min="3" max="3" width="91.5703125" style="1" customWidth="1"/>
    <col min="4" max="4" width="30.7109375" style="1" customWidth="1"/>
    <col min="5" max="5" width="15.28515625" style="1" customWidth="1"/>
    <col min="6" max="16384" width="9.28515625" style="1"/>
  </cols>
  <sheetData>
    <row r="1" spans="1:4">
      <c r="A1" s="48" t="s">
        <v>0</v>
      </c>
      <c r="B1" s="48"/>
      <c r="C1" s="48"/>
      <c r="D1" s="48"/>
    </row>
    <row r="2" spans="1:4">
      <c r="A2" s="20" t="s">
        <v>1</v>
      </c>
      <c r="B2" s="20"/>
      <c r="C2" s="20"/>
      <c r="D2" s="21" t="s">
        <v>2</v>
      </c>
    </row>
    <row r="3" spans="1:4">
      <c r="A3" s="8" t="s">
        <v>3</v>
      </c>
      <c r="B3" s="2">
        <v>1</v>
      </c>
      <c r="C3" s="19" t="s">
        <v>4</v>
      </c>
      <c r="D3" s="35">
        <v>0</v>
      </c>
    </row>
    <row r="4" spans="1:4">
      <c r="A4" s="8" t="s">
        <v>5</v>
      </c>
      <c r="B4" s="2">
        <v>2</v>
      </c>
      <c r="C4" s="54" t="s">
        <v>6</v>
      </c>
      <c r="D4" s="55"/>
    </row>
    <row r="5" spans="1:4">
      <c r="A5" s="8" t="s">
        <v>7</v>
      </c>
      <c r="B5" s="2">
        <v>3</v>
      </c>
      <c r="C5" s="56" t="s">
        <v>8</v>
      </c>
      <c r="D5" s="55"/>
    </row>
    <row r="6" spans="1:4">
      <c r="A6" s="8" t="s">
        <v>9</v>
      </c>
      <c r="B6" s="2">
        <v>4</v>
      </c>
      <c r="C6" s="56" t="s">
        <v>10</v>
      </c>
      <c r="D6" s="55"/>
    </row>
    <row r="7" spans="1:4">
      <c r="A7" s="8" t="s">
        <v>11</v>
      </c>
      <c r="B7" s="2">
        <v>5</v>
      </c>
      <c r="C7" s="54" t="s">
        <v>12</v>
      </c>
      <c r="D7" s="55"/>
    </row>
    <row r="8" spans="1:4">
      <c r="A8" s="8" t="s">
        <v>13</v>
      </c>
      <c r="B8" s="2">
        <v>6</v>
      </c>
      <c r="C8" s="2" t="s">
        <v>14</v>
      </c>
      <c r="D8" s="5" t="s">
        <v>15</v>
      </c>
    </row>
    <row r="9" spans="1:4">
      <c r="A9" s="59" t="s">
        <v>16</v>
      </c>
      <c r="B9" s="60"/>
      <c r="C9" s="61"/>
      <c r="D9" s="13">
        <f>(($D$3+2)*10)</f>
        <v>20</v>
      </c>
    </row>
    <row r="10" spans="1:4">
      <c r="A10" s="59" t="s">
        <v>17</v>
      </c>
      <c r="B10" s="60"/>
      <c r="C10" s="61"/>
      <c r="D10" s="13">
        <f>(($D$3+2)*10)</f>
        <v>20</v>
      </c>
    </row>
    <row r="11" spans="1:4">
      <c r="A11" s="28"/>
      <c r="B11" s="29"/>
      <c r="C11" s="29" t="s">
        <v>18</v>
      </c>
      <c r="D11" s="13">
        <f>SUM(D9:D10)</f>
        <v>40</v>
      </c>
    </row>
    <row r="12" spans="1:4">
      <c r="A12" s="8" t="s">
        <v>19</v>
      </c>
      <c r="B12" s="2">
        <v>7</v>
      </c>
      <c r="C12" s="54" t="s">
        <v>20</v>
      </c>
      <c r="D12" s="55"/>
    </row>
    <row r="13" spans="1:4">
      <c r="A13" s="8" t="s">
        <v>21</v>
      </c>
      <c r="B13" s="2">
        <v>8</v>
      </c>
      <c r="C13" s="54" t="s">
        <v>22</v>
      </c>
      <c r="D13" s="55"/>
    </row>
    <row r="14" spans="1:4">
      <c r="A14" s="8" t="s">
        <v>23</v>
      </c>
      <c r="B14" s="2">
        <v>9</v>
      </c>
      <c r="C14" s="54" t="s">
        <v>24</v>
      </c>
      <c r="D14" s="55"/>
    </row>
    <row r="15" spans="1:4">
      <c r="A15" s="8" t="s">
        <v>25</v>
      </c>
      <c r="B15" s="2">
        <v>10</v>
      </c>
      <c r="C15" s="54" t="s">
        <v>26</v>
      </c>
      <c r="D15" s="55"/>
    </row>
    <row r="16" spans="1:4">
      <c r="A16" s="8" t="s">
        <v>27</v>
      </c>
      <c r="B16" s="2">
        <v>11</v>
      </c>
      <c r="C16" s="54" t="s">
        <v>28</v>
      </c>
      <c r="D16" s="62"/>
    </row>
    <row r="17" spans="1:4">
      <c r="A17" s="66" t="s">
        <v>29</v>
      </c>
      <c r="B17" s="67"/>
      <c r="C17" s="67"/>
      <c r="D17" s="68"/>
    </row>
    <row r="18" spans="1:4">
      <c r="A18" s="8" t="s">
        <v>30</v>
      </c>
      <c r="B18" s="2">
        <v>12</v>
      </c>
      <c r="C18" s="46" t="s">
        <v>31</v>
      </c>
      <c r="D18" s="47"/>
    </row>
    <row r="19" spans="1:4">
      <c r="A19" s="8" t="s">
        <v>32</v>
      </c>
      <c r="B19" s="2">
        <v>13</v>
      </c>
      <c r="C19" s="46" t="s">
        <v>33</v>
      </c>
      <c r="D19" s="47"/>
    </row>
    <row r="20" spans="1:4">
      <c r="A20" s="8" t="s">
        <v>34</v>
      </c>
      <c r="B20" s="2">
        <v>14</v>
      </c>
      <c r="C20" s="46" t="s">
        <v>35</v>
      </c>
      <c r="D20" s="47"/>
    </row>
    <row r="21" spans="1:4">
      <c r="A21" s="8" t="s">
        <v>36</v>
      </c>
      <c r="B21" s="2">
        <v>15</v>
      </c>
      <c r="C21" s="54" t="s">
        <v>37</v>
      </c>
      <c r="D21" s="55"/>
    </row>
    <row r="22" spans="1:4" s="3" customFormat="1">
      <c r="A22" s="8" t="s">
        <v>38</v>
      </c>
      <c r="B22" s="2">
        <v>16</v>
      </c>
      <c r="C22" s="46" t="s">
        <v>39</v>
      </c>
      <c r="D22" s="47"/>
    </row>
    <row r="23" spans="1:4" s="3" customFormat="1">
      <c r="A23" s="8" t="s">
        <v>40</v>
      </c>
      <c r="B23" s="2">
        <v>17</v>
      </c>
      <c r="C23" s="27" t="s">
        <v>41</v>
      </c>
      <c r="D23" s="36"/>
    </row>
    <row r="24" spans="1:4" s="3" customFormat="1">
      <c r="A24" s="8" t="s">
        <v>42</v>
      </c>
      <c r="B24" s="2">
        <v>18</v>
      </c>
      <c r="C24" s="46" t="s">
        <v>43</v>
      </c>
      <c r="D24" s="47"/>
    </row>
    <row r="25" spans="1:4">
      <c r="A25" s="8" t="s">
        <v>44</v>
      </c>
      <c r="B25" s="2">
        <v>19</v>
      </c>
      <c r="C25" s="46" t="s">
        <v>45</v>
      </c>
      <c r="D25" s="47"/>
    </row>
    <row r="26" spans="1:4">
      <c r="A26" s="8" t="s">
        <v>46</v>
      </c>
      <c r="B26" s="2">
        <v>20</v>
      </c>
      <c r="C26" s="46" t="s">
        <v>47</v>
      </c>
      <c r="D26" s="47"/>
    </row>
    <row r="27" spans="1:4">
      <c r="A27" s="8" t="s">
        <v>48</v>
      </c>
      <c r="B27" s="2">
        <v>21</v>
      </c>
      <c r="C27" s="46" t="s">
        <v>49</v>
      </c>
      <c r="D27" s="47"/>
    </row>
    <row r="28" spans="1:4">
      <c r="A28" s="8" t="s">
        <v>50</v>
      </c>
      <c r="B28" s="2">
        <v>22</v>
      </c>
      <c r="C28" s="46" t="s">
        <v>51</v>
      </c>
      <c r="D28" s="47"/>
    </row>
    <row r="29" spans="1:4">
      <c r="A29" s="8" t="s">
        <v>52</v>
      </c>
      <c r="B29" s="2">
        <v>23</v>
      </c>
      <c r="C29" s="46" t="s">
        <v>53</v>
      </c>
      <c r="D29" s="47"/>
    </row>
    <row r="30" spans="1:4">
      <c r="A30" s="8" t="s">
        <v>54</v>
      </c>
      <c r="B30" s="2">
        <v>24</v>
      </c>
      <c r="C30" s="46" t="s">
        <v>55</v>
      </c>
      <c r="D30" s="47"/>
    </row>
    <row r="31" spans="1:4">
      <c r="A31" s="8" t="s">
        <v>56</v>
      </c>
      <c r="B31" s="2">
        <v>25</v>
      </c>
      <c r="C31" s="46" t="s">
        <v>57</v>
      </c>
      <c r="D31" s="47"/>
    </row>
    <row r="32" spans="1:4">
      <c r="A32" s="8" t="s">
        <v>58</v>
      </c>
      <c r="B32" s="2">
        <v>26</v>
      </c>
      <c r="C32" s="46" t="s">
        <v>59</v>
      </c>
      <c r="D32" s="47"/>
    </row>
    <row r="33" spans="1:4">
      <c r="A33" s="8" t="s">
        <v>60</v>
      </c>
      <c r="B33" s="2">
        <v>27</v>
      </c>
      <c r="C33" s="46" t="s">
        <v>61</v>
      </c>
      <c r="D33" s="47"/>
    </row>
    <row r="34" spans="1:4">
      <c r="A34" s="8" t="s">
        <v>62</v>
      </c>
      <c r="B34" s="2">
        <v>28</v>
      </c>
      <c r="C34" s="46" t="s">
        <v>63</v>
      </c>
      <c r="D34" s="47"/>
    </row>
    <row r="35" spans="1:4">
      <c r="A35" s="8" t="s">
        <v>64</v>
      </c>
      <c r="B35" s="2">
        <v>29</v>
      </c>
      <c r="C35" s="46" t="s">
        <v>65</v>
      </c>
      <c r="D35" s="47"/>
    </row>
    <row r="36" spans="1:4">
      <c r="A36" s="8" t="s">
        <v>66</v>
      </c>
      <c r="B36" s="2">
        <v>30</v>
      </c>
      <c r="C36" s="46" t="s">
        <v>67</v>
      </c>
      <c r="D36" s="47"/>
    </row>
    <row r="37" spans="1:4">
      <c r="A37" s="53" t="s">
        <v>68</v>
      </c>
      <c r="B37" s="53"/>
      <c r="C37" s="53"/>
      <c r="D37" s="53"/>
    </row>
    <row r="38" spans="1:4">
      <c r="A38" s="8" t="s">
        <v>69</v>
      </c>
      <c r="B38" s="2">
        <v>31</v>
      </c>
      <c r="C38" s="46" t="s">
        <v>70</v>
      </c>
      <c r="D38" s="47"/>
    </row>
    <row r="39" spans="1:4">
      <c r="A39" s="8" t="s">
        <v>71</v>
      </c>
      <c r="B39" s="2">
        <v>32</v>
      </c>
      <c r="C39" s="54" t="s">
        <v>72</v>
      </c>
      <c r="D39" s="62"/>
    </row>
    <row r="40" spans="1:4">
      <c r="A40" s="8" t="s">
        <v>73</v>
      </c>
      <c r="B40" s="2">
        <v>33</v>
      </c>
      <c r="C40" s="2" t="s">
        <v>74</v>
      </c>
      <c r="D40" s="11" t="s">
        <v>75</v>
      </c>
    </row>
    <row r="41" spans="1:4">
      <c r="A41" s="59" t="s">
        <v>76</v>
      </c>
      <c r="B41" s="60"/>
      <c r="C41" s="61"/>
      <c r="D41" s="12">
        <f>(($D$3+2)*20)</f>
        <v>40</v>
      </c>
    </row>
    <row r="42" spans="1:4">
      <c r="A42" s="59" t="s">
        <v>77</v>
      </c>
      <c r="B42" s="60"/>
      <c r="C42" s="61"/>
      <c r="D42" s="12">
        <f>(($D$3+2)*20)</f>
        <v>40</v>
      </c>
    </row>
    <row r="43" spans="1:4">
      <c r="A43" s="28"/>
      <c r="B43" s="29"/>
      <c r="C43" s="29" t="s">
        <v>78</v>
      </c>
      <c r="D43" s="12">
        <f>SUM(D41:D42)</f>
        <v>80</v>
      </c>
    </row>
    <row r="44" spans="1:4">
      <c r="A44" s="8" t="s">
        <v>79</v>
      </c>
      <c r="B44" s="2">
        <v>34</v>
      </c>
      <c r="C44" s="46" t="s">
        <v>80</v>
      </c>
      <c r="D44" s="47"/>
    </row>
    <row r="45" spans="1:4">
      <c r="A45" s="8" t="s">
        <v>81</v>
      </c>
      <c r="B45" s="2">
        <v>35</v>
      </c>
      <c r="C45" s="46" t="s">
        <v>82</v>
      </c>
      <c r="D45" s="47"/>
    </row>
    <row r="46" spans="1:4">
      <c r="A46" s="8" t="s">
        <v>83</v>
      </c>
      <c r="B46" s="2">
        <v>36</v>
      </c>
      <c r="C46" s="46" t="s">
        <v>84</v>
      </c>
      <c r="D46" s="47"/>
    </row>
    <row r="47" spans="1:4">
      <c r="A47" s="8" t="s">
        <v>85</v>
      </c>
      <c r="B47" s="2">
        <v>37</v>
      </c>
      <c r="C47" s="46" t="s">
        <v>86</v>
      </c>
      <c r="D47" s="47"/>
    </row>
    <row r="48" spans="1:4">
      <c r="A48" s="8" t="s">
        <v>87</v>
      </c>
      <c r="B48" s="2">
        <v>38</v>
      </c>
      <c r="C48" s="46" t="s">
        <v>88</v>
      </c>
      <c r="D48" s="47"/>
    </row>
    <row r="49" spans="1:4">
      <c r="A49" s="8" t="s">
        <v>89</v>
      </c>
      <c r="B49" s="2">
        <v>39</v>
      </c>
      <c r="C49" s="46" t="s">
        <v>90</v>
      </c>
      <c r="D49" s="47"/>
    </row>
    <row r="50" spans="1:4">
      <c r="A50" s="8" t="s">
        <v>91</v>
      </c>
      <c r="B50" s="2">
        <v>40</v>
      </c>
      <c r="C50" s="46" t="s">
        <v>92</v>
      </c>
      <c r="D50" s="47"/>
    </row>
    <row r="51" spans="1:4">
      <c r="A51" s="8" t="s">
        <v>93</v>
      </c>
      <c r="B51" s="2">
        <v>41</v>
      </c>
      <c r="C51" s="46" t="s">
        <v>94</v>
      </c>
      <c r="D51" s="47"/>
    </row>
    <row r="52" spans="1:4">
      <c r="A52" s="2"/>
      <c r="B52" s="2"/>
      <c r="C52" s="52" t="s">
        <v>95</v>
      </c>
      <c r="D52" s="52"/>
    </row>
    <row r="55" spans="1:4">
      <c r="C55" s="6"/>
    </row>
    <row r="56" spans="1:4">
      <c r="C56" s="7"/>
    </row>
    <row r="58" spans="1:4">
      <c r="A58" s="49" t="s">
        <v>96</v>
      </c>
      <c r="B58" s="50"/>
      <c r="C58" s="50"/>
      <c r="D58" s="51"/>
    </row>
    <row r="59" spans="1:4">
      <c r="A59" s="53" t="s">
        <v>97</v>
      </c>
      <c r="B59" s="53"/>
      <c r="C59" s="53"/>
      <c r="D59" s="53"/>
    </row>
    <row r="60" spans="1:4">
      <c r="A60" s="8" t="s">
        <v>98</v>
      </c>
      <c r="B60" s="2">
        <v>42</v>
      </c>
      <c r="C60" s="46" t="s">
        <v>99</v>
      </c>
      <c r="D60" s="47"/>
    </row>
    <row r="61" spans="1:4">
      <c r="A61" s="8" t="s">
        <v>100</v>
      </c>
      <c r="B61" s="2">
        <v>43</v>
      </c>
      <c r="C61" s="46" t="s">
        <v>101</v>
      </c>
      <c r="D61" s="47"/>
    </row>
    <row r="62" spans="1:4">
      <c r="A62" s="8" t="s">
        <v>102</v>
      </c>
      <c r="B62" s="2">
        <v>44</v>
      </c>
      <c r="C62" s="46" t="s">
        <v>103</v>
      </c>
      <c r="D62" s="47"/>
    </row>
    <row r="63" spans="1:4">
      <c r="A63" s="8" t="s">
        <v>104</v>
      </c>
      <c r="B63" s="2">
        <v>45</v>
      </c>
      <c r="C63" s="46" t="s">
        <v>105</v>
      </c>
      <c r="D63" s="47"/>
    </row>
    <row r="64" spans="1:4">
      <c r="A64" s="8" t="s">
        <v>106</v>
      </c>
      <c r="B64" s="2">
        <v>46</v>
      </c>
      <c r="C64" s="46" t="s">
        <v>107</v>
      </c>
      <c r="D64" s="47"/>
    </row>
    <row r="65" spans="1:4">
      <c r="A65" s="8" t="s">
        <v>108</v>
      </c>
      <c r="B65" s="2">
        <v>47</v>
      </c>
      <c r="C65" s="46" t="s">
        <v>109</v>
      </c>
      <c r="D65" s="47"/>
    </row>
    <row r="66" spans="1:4">
      <c r="A66" s="8" t="s">
        <v>110</v>
      </c>
      <c r="B66" s="2">
        <v>48</v>
      </c>
      <c r="C66" s="2" t="s">
        <v>111</v>
      </c>
      <c r="D66" s="5" t="s">
        <v>112</v>
      </c>
    </row>
    <row r="67" spans="1:4">
      <c r="A67" s="63" t="s">
        <v>113</v>
      </c>
      <c r="B67" s="64"/>
      <c r="C67" s="65"/>
      <c r="D67" s="14">
        <f>(($D$3+2)*40.8)</f>
        <v>81.599999999999994</v>
      </c>
    </row>
    <row r="68" spans="1:4">
      <c r="A68" s="63" t="s">
        <v>114</v>
      </c>
      <c r="B68" s="64"/>
      <c r="C68" s="65"/>
      <c r="D68" s="14">
        <f>(($D$3+2)*44.2)</f>
        <v>88.4</v>
      </c>
    </row>
    <row r="69" spans="1:4">
      <c r="A69" s="30"/>
      <c r="B69" s="31"/>
      <c r="C69" s="31" t="s">
        <v>115</v>
      </c>
      <c r="D69" s="14">
        <f>SUM(D67:D68)</f>
        <v>170</v>
      </c>
    </row>
    <row r="70" spans="1:4" ht="28.15" customHeight="1">
      <c r="A70" s="8" t="s">
        <v>116</v>
      </c>
      <c r="B70" s="2">
        <v>49</v>
      </c>
      <c r="C70" s="76" t="s">
        <v>117</v>
      </c>
      <c r="D70" s="77"/>
    </row>
    <row r="71" spans="1:4">
      <c r="A71" s="8" t="s">
        <v>118</v>
      </c>
      <c r="B71" s="2">
        <v>50</v>
      </c>
      <c r="C71" s="46" t="s">
        <v>119</v>
      </c>
      <c r="D71" s="47"/>
    </row>
    <row r="72" spans="1:4">
      <c r="A72" s="8" t="s">
        <v>120</v>
      </c>
      <c r="B72" s="2">
        <v>51</v>
      </c>
      <c r="C72" s="46" t="s">
        <v>121</v>
      </c>
      <c r="D72" s="47"/>
    </row>
    <row r="73" spans="1:4">
      <c r="A73" s="8" t="s">
        <v>122</v>
      </c>
      <c r="B73" s="2">
        <v>52</v>
      </c>
      <c r="C73" s="46" t="s">
        <v>123</v>
      </c>
      <c r="D73" s="47"/>
    </row>
    <row r="74" spans="1:4">
      <c r="A74" s="8" t="s">
        <v>124</v>
      </c>
      <c r="B74" s="2">
        <v>53</v>
      </c>
      <c r="C74" s="46" t="s">
        <v>125</v>
      </c>
      <c r="D74" s="47"/>
    </row>
    <row r="75" spans="1:4">
      <c r="A75" s="8" t="s">
        <v>126</v>
      </c>
      <c r="B75" s="2">
        <v>54</v>
      </c>
      <c r="C75" s="46" t="s">
        <v>127</v>
      </c>
      <c r="D75" s="47"/>
    </row>
    <row r="76" spans="1:4">
      <c r="A76" s="8" t="s">
        <v>128</v>
      </c>
      <c r="B76" s="2">
        <v>55</v>
      </c>
      <c r="C76" s="46" t="s">
        <v>129</v>
      </c>
      <c r="D76" s="47"/>
    </row>
    <row r="77" spans="1:4">
      <c r="A77" s="8" t="s">
        <v>130</v>
      </c>
      <c r="B77" s="2">
        <v>56</v>
      </c>
      <c r="C77" s="46" t="s">
        <v>131</v>
      </c>
      <c r="D77" s="47"/>
    </row>
    <row r="78" spans="1:4">
      <c r="A78" s="8" t="s">
        <v>132</v>
      </c>
      <c r="B78" s="2">
        <v>57</v>
      </c>
      <c r="C78" s="46" t="s">
        <v>133</v>
      </c>
      <c r="D78" s="47"/>
    </row>
    <row r="79" spans="1:4">
      <c r="A79" s="8" t="s">
        <v>134</v>
      </c>
      <c r="B79" s="2">
        <v>58</v>
      </c>
      <c r="C79" s="46" t="s">
        <v>135</v>
      </c>
      <c r="D79" s="47"/>
    </row>
    <row r="80" spans="1:4">
      <c r="A80" s="8" t="s">
        <v>136</v>
      </c>
      <c r="B80" s="2">
        <v>59</v>
      </c>
      <c r="C80" s="46" t="s">
        <v>137</v>
      </c>
      <c r="D80" s="47"/>
    </row>
    <row r="81" spans="1:4">
      <c r="A81" s="8" t="s">
        <v>138</v>
      </c>
      <c r="B81" s="2">
        <v>60</v>
      </c>
      <c r="C81" s="46" t="s">
        <v>139</v>
      </c>
      <c r="D81" s="47"/>
    </row>
    <row r="82" spans="1:4">
      <c r="A82" s="8" t="s">
        <v>140</v>
      </c>
      <c r="B82" s="2">
        <v>61</v>
      </c>
      <c r="C82" s="46" t="s">
        <v>141</v>
      </c>
      <c r="D82" s="47"/>
    </row>
    <row r="83" spans="1:4">
      <c r="A83" s="8" t="s">
        <v>142</v>
      </c>
      <c r="B83" s="2">
        <v>62</v>
      </c>
      <c r="C83" s="46" t="s">
        <v>143</v>
      </c>
      <c r="D83" s="47"/>
    </row>
    <row r="84" spans="1:4">
      <c r="A84" s="8" t="s">
        <v>144</v>
      </c>
      <c r="B84" s="2">
        <v>63</v>
      </c>
      <c r="C84" s="46" t="s">
        <v>145</v>
      </c>
      <c r="D84" s="47"/>
    </row>
    <row r="85" spans="1:4">
      <c r="A85" s="8" t="s">
        <v>146</v>
      </c>
      <c r="B85" s="2">
        <v>64</v>
      </c>
      <c r="C85" s="46" t="s">
        <v>147</v>
      </c>
      <c r="D85" s="47"/>
    </row>
    <row r="86" spans="1:4">
      <c r="A86" s="8" t="s">
        <v>148</v>
      </c>
      <c r="B86" s="2">
        <v>65</v>
      </c>
      <c r="C86" s="46" t="s">
        <v>149</v>
      </c>
      <c r="D86" s="47"/>
    </row>
    <row r="87" spans="1:4">
      <c r="A87" s="8" t="s">
        <v>150</v>
      </c>
      <c r="B87" s="2">
        <v>66</v>
      </c>
      <c r="C87" s="46" t="s">
        <v>151</v>
      </c>
      <c r="D87" s="47"/>
    </row>
    <row r="88" spans="1:4">
      <c r="A88" s="8" t="s">
        <v>152</v>
      </c>
      <c r="B88" s="2">
        <v>67</v>
      </c>
      <c r="C88" s="46" t="s">
        <v>153</v>
      </c>
      <c r="D88" s="47"/>
    </row>
    <row r="89" spans="1:4">
      <c r="A89" s="8" t="s">
        <v>154</v>
      </c>
      <c r="B89" s="2">
        <v>68</v>
      </c>
      <c r="C89" s="46" t="s">
        <v>155</v>
      </c>
      <c r="D89" s="47"/>
    </row>
    <row r="90" spans="1:4">
      <c r="A90" s="8" t="s">
        <v>156</v>
      </c>
      <c r="B90" s="2">
        <v>69</v>
      </c>
      <c r="C90" s="46" t="s">
        <v>157</v>
      </c>
      <c r="D90" s="47"/>
    </row>
    <row r="91" spans="1:4">
      <c r="A91" s="8" t="s">
        <v>158</v>
      </c>
      <c r="B91" s="2">
        <v>70</v>
      </c>
      <c r="C91" s="46" t="s">
        <v>159</v>
      </c>
      <c r="D91" s="47"/>
    </row>
    <row r="92" spans="1:4">
      <c r="A92" s="8" t="s">
        <v>160</v>
      </c>
      <c r="B92" s="2">
        <v>71</v>
      </c>
      <c r="C92" s="46" t="s">
        <v>161</v>
      </c>
      <c r="D92" s="47"/>
    </row>
    <row r="93" spans="1:4">
      <c r="A93" s="2"/>
      <c r="B93" s="52" t="s">
        <v>162</v>
      </c>
      <c r="C93" s="52"/>
      <c r="D93" s="52"/>
    </row>
    <row r="94" spans="1:4">
      <c r="A94" s="57" t="s">
        <v>163</v>
      </c>
      <c r="B94" s="57"/>
      <c r="C94" s="57"/>
      <c r="D94" s="57"/>
    </row>
    <row r="95" spans="1:4">
      <c r="A95" s="9" t="s">
        <v>164</v>
      </c>
      <c r="B95" s="10">
        <v>72</v>
      </c>
      <c r="C95" s="4" t="s">
        <v>165</v>
      </c>
      <c r="D95" s="2"/>
    </row>
    <row r="96" spans="1:4">
      <c r="A96" s="9" t="s">
        <v>166</v>
      </c>
      <c r="B96" s="10">
        <v>73</v>
      </c>
      <c r="C96" s="46" t="s">
        <v>167</v>
      </c>
      <c r="D96" s="47"/>
    </row>
    <row r="97" spans="1:4">
      <c r="A97" s="8" t="s">
        <v>168</v>
      </c>
      <c r="B97" s="2">
        <v>74</v>
      </c>
      <c r="C97" s="46" t="s">
        <v>169</v>
      </c>
      <c r="D97" s="58"/>
    </row>
    <row r="98" spans="1:4">
      <c r="A98" s="8" t="s">
        <v>170</v>
      </c>
      <c r="B98" s="2">
        <v>75</v>
      </c>
      <c r="C98" s="46" t="s">
        <v>171</v>
      </c>
      <c r="D98" s="47"/>
    </row>
    <row r="99" spans="1:4">
      <c r="A99" s="8" t="s">
        <v>172</v>
      </c>
      <c r="B99" s="2">
        <v>76</v>
      </c>
      <c r="C99" s="46" t="s">
        <v>173</v>
      </c>
      <c r="D99" s="47"/>
    </row>
    <row r="100" spans="1:4">
      <c r="A100" s="8" t="s">
        <v>174</v>
      </c>
      <c r="B100" s="2">
        <v>77</v>
      </c>
      <c r="C100" s="46" t="s">
        <v>175</v>
      </c>
      <c r="D100" s="47"/>
    </row>
    <row r="101" spans="1:4">
      <c r="A101" s="8" t="s">
        <v>176</v>
      </c>
      <c r="B101" s="2">
        <v>78</v>
      </c>
      <c r="C101" s="46" t="s">
        <v>177</v>
      </c>
      <c r="D101" s="47"/>
    </row>
    <row r="102" spans="1:4">
      <c r="A102" s="8" t="s">
        <v>178</v>
      </c>
      <c r="B102" s="2">
        <v>79</v>
      </c>
      <c r="C102" s="46" t="s">
        <v>179</v>
      </c>
      <c r="D102" s="47"/>
    </row>
    <row r="103" spans="1:4">
      <c r="A103" s="9" t="s">
        <v>180</v>
      </c>
      <c r="B103" s="10">
        <v>80</v>
      </c>
      <c r="C103" s="46" t="s">
        <v>181</v>
      </c>
      <c r="D103" s="47"/>
    </row>
    <row r="104" spans="1:4">
      <c r="A104" s="9" t="s">
        <v>182</v>
      </c>
      <c r="B104" s="10">
        <v>81</v>
      </c>
      <c r="C104" s="46" t="s">
        <v>183</v>
      </c>
      <c r="D104" s="47"/>
    </row>
    <row r="105" spans="1:4">
      <c r="A105" s="9" t="s">
        <v>184</v>
      </c>
      <c r="B105" s="10">
        <v>82</v>
      </c>
      <c r="C105" s="46" t="s">
        <v>185</v>
      </c>
      <c r="D105" s="47"/>
    </row>
    <row r="106" spans="1:4">
      <c r="A106" s="9" t="s">
        <v>186</v>
      </c>
      <c r="B106" s="10">
        <v>83</v>
      </c>
      <c r="C106" s="46" t="s">
        <v>187</v>
      </c>
      <c r="D106" s="47"/>
    </row>
    <row r="107" spans="1:4">
      <c r="A107" s="9" t="s">
        <v>188</v>
      </c>
      <c r="B107" s="10">
        <v>84</v>
      </c>
      <c r="C107" s="24" t="s">
        <v>189</v>
      </c>
      <c r="D107" s="24"/>
    </row>
    <row r="108" spans="1:4">
      <c r="A108" s="9"/>
      <c r="B108" s="23"/>
      <c r="C108" s="25" t="s">
        <v>190</v>
      </c>
      <c r="D108" s="41"/>
    </row>
    <row r="109" spans="1:4">
      <c r="A109" s="9"/>
      <c r="B109" s="23"/>
      <c r="C109" s="25" t="s">
        <v>191</v>
      </c>
      <c r="D109" s="37">
        <f>(1000*D108)/20</f>
        <v>0</v>
      </c>
    </row>
    <row r="110" spans="1:4">
      <c r="A110" s="9"/>
      <c r="B110" s="23"/>
      <c r="C110" s="25" t="s">
        <v>192</v>
      </c>
      <c r="D110" s="37">
        <f>1000-D109</f>
        <v>1000</v>
      </c>
    </row>
    <row r="111" spans="1:4">
      <c r="A111" s="9" t="s">
        <v>193</v>
      </c>
      <c r="B111" s="23">
        <v>85</v>
      </c>
      <c r="C111" s="74" t="s">
        <v>194</v>
      </c>
      <c r="D111" s="75"/>
    </row>
    <row r="112" spans="1:4">
      <c r="A112" s="9" t="s">
        <v>195</v>
      </c>
      <c r="B112" s="23">
        <v>86</v>
      </c>
      <c r="C112" s="69" t="s">
        <v>196</v>
      </c>
      <c r="D112" s="70"/>
    </row>
    <row r="113" spans="1:4">
      <c r="A113" s="9" t="s">
        <v>197</v>
      </c>
      <c r="B113" s="23">
        <v>87</v>
      </c>
      <c r="C113" s="69" t="s">
        <v>198</v>
      </c>
      <c r="D113" s="70"/>
    </row>
    <row r="114" spans="1:4">
      <c r="A114" s="9" t="s">
        <v>199</v>
      </c>
      <c r="B114" s="23">
        <v>88</v>
      </c>
      <c r="C114" s="69" t="s">
        <v>200</v>
      </c>
      <c r="D114" s="70"/>
    </row>
    <row r="115" spans="1:4">
      <c r="A115" s="9" t="s">
        <v>201</v>
      </c>
      <c r="B115" s="23">
        <v>89</v>
      </c>
      <c r="C115" s="71" t="s">
        <v>202</v>
      </c>
      <c r="D115" s="72"/>
    </row>
    <row r="116" spans="1:4">
      <c r="A116" s="9" t="s">
        <v>203</v>
      </c>
      <c r="B116" s="23">
        <v>90</v>
      </c>
      <c r="C116" s="73" t="s">
        <v>204</v>
      </c>
      <c r="D116" s="73"/>
    </row>
    <row r="117" spans="1:4">
      <c r="A117" s="9" t="s">
        <v>205</v>
      </c>
      <c r="B117" s="23">
        <v>91</v>
      </c>
      <c r="C117" s="46" t="s">
        <v>206</v>
      </c>
      <c r="D117" s="58"/>
    </row>
    <row r="118" spans="1:4">
      <c r="A118" s="9" t="s">
        <v>207</v>
      </c>
      <c r="B118" s="23">
        <v>92</v>
      </c>
      <c r="C118" s="46" t="s">
        <v>208</v>
      </c>
      <c r="D118" s="58"/>
    </row>
    <row r="119" spans="1:4">
      <c r="A119" s="9" t="s">
        <v>209</v>
      </c>
      <c r="B119" s="23">
        <v>93</v>
      </c>
      <c r="C119" s="46" t="s">
        <v>210</v>
      </c>
      <c r="D119" s="47"/>
    </row>
    <row r="120" spans="1:4">
      <c r="A120" s="9" t="s">
        <v>211</v>
      </c>
      <c r="B120" s="23">
        <v>94</v>
      </c>
      <c r="C120" s="46" t="s">
        <v>212</v>
      </c>
      <c r="D120" s="47"/>
    </row>
    <row r="121" spans="1:4">
      <c r="C121" s="6" t="s">
        <v>213</v>
      </c>
    </row>
  </sheetData>
  <mergeCells count="101">
    <mergeCell ref="C112:D112"/>
    <mergeCell ref="C113:D113"/>
    <mergeCell ref="C114:D114"/>
    <mergeCell ref="C115:D115"/>
    <mergeCell ref="C116:D116"/>
    <mergeCell ref="C117:D117"/>
    <mergeCell ref="C118:D118"/>
    <mergeCell ref="C33:D33"/>
    <mergeCell ref="C34:D34"/>
    <mergeCell ref="A42:C42"/>
    <mergeCell ref="A37:D37"/>
    <mergeCell ref="C63:D63"/>
    <mergeCell ref="C62:D62"/>
    <mergeCell ref="C111:D111"/>
    <mergeCell ref="C71:D71"/>
    <mergeCell ref="C70:D70"/>
    <mergeCell ref="C65:D65"/>
    <mergeCell ref="A68:C68"/>
    <mergeCell ref="C50:D50"/>
    <mergeCell ref="C64:D64"/>
    <mergeCell ref="C77:D77"/>
    <mergeCell ref="C76:D76"/>
    <mergeCell ref="C85:D85"/>
    <mergeCell ref="C84:D84"/>
    <mergeCell ref="A9:C9"/>
    <mergeCell ref="A10:C10"/>
    <mergeCell ref="C16:D16"/>
    <mergeCell ref="C15:D15"/>
    <mergeCell ref="C14:D14"/>
    <mergeCell ref="C13:D13"/>
    <mergeCell ref="C12:D12"/>
    <mergeCell ref="C21:D21"/>
    <mergeCell ref="C72:D72"/>
    <mergeCell ref="C20:D20"/>
    <mergeCell ref="C22:D22"/>
    <mergeCell ref="A17:D17"/>
    <mergeCell ref="C27:D27"/>
    <mergeCell ref="C31:D31"/>
    <mergeCell ref="C30:D30"/>
    <mergeCell ref="C29:D29"/>
    <mergeCell ref="C28:D28"/>
    <mergeCell ref="C32:D32"/>
    <mergeCell ref="C19:D19"/>
    <mergeCell ref="C18:D18"/>
    <mergeCell ref="C120:D120"/>
    <mergeCell ref="A41:C41"/>
    <mergeCell ref="C39:D39"/>
    <mergeCell ref="C49:D49"/>
    <mergeCell ref="C48:D48"/>
    <mergeCell ref="C47:D47"/>
    <mergeCell ref="C35:D35"/>
    <mergeCell ref="C45:D45"/>
    <mergeCell ref="C46:D46"/>
    <mergeCell ref="C44:D44"/>
    <mergeCell ref="C38:D38"/>
    <mergeCell ref="C36:D36"/>
    <mergeCell ref="C61:D61"/>
    <mergeCell ref="C51:D51"/>
    <mergeCell ref="A67:C67"/>
    <mergeCell ref="C103:D103"/>
    <mergeCell ref="C60:D60"/>
    <mergeCell ref="C106:D106"/>
    <mergeCell ref="C79:D79"/>
    <mergeCell ref="C75:D75"/>
    <mergeCell ref="C74:D74"/>
    <mergeCell ref="C105:D105"/>
    <mergeCell ref="C119:D119"/>
    <mergeCell ref="C83:D83"/>
    <mergeCell ref="C104:D104"/>
    <mergeCell ref="A94:D94"/>
    <mergeCell ref="C96:D96"/>
    <mergeCell ref="C97:D97"/>
    <mergeCell ref="C98:D98"/>
    <mergeCell ref="C99:D99"/>
    <mergeCell ref="C100:D100"/>
    <mergeCell ref="C101:D101"/>
    <mergeCell ref="C102:D102"/>
    <mergeCell ref="C73:D73"/>
    <mergeCell ref="A1:D1"/>
    <mergeCell ref="A58:D58"/>
    <mergeCell ref="B93:D93"/>
    <mergeCell ref="C52:D52"/>
    <mergeCell ref="A59:D59"/>
    <mergeCell ref="C92:D92"/>
    <mergeCell ref="C91:D91"/>
    <mergeCell ref="C90:D90"/>
    <mergeCell ref="C89:D89"/>
    <mergeCell ref="C88:D88"/>
    <mergeCell ref="C87:D87"/>
    <mergeCell ref="C86:D86"/>
    <mergeCell ref="C82:D82"/>
    <mergeCell ref="C81:D81"/>
    <mergeCell ref="C80:D80"/>
    <mergeCell ref="C78:D78"/>
    <mergeCell ref="C7:D7"/>
    <mergeCell ref="C6:D6"/>
    <mergeCell ref="C5:D5"/>
    <mergeCell ref="C4:D4"/>
    <mergeCell ref="C26:D26"/>
    <mergeCell ref="C25:D25"/>
    <mergeCell ref="C24:D24"/>
  </mergeCells>
  <pageMargins left="0.25" right="0.25" top="0.75" bottom="0.75" header="0.3" footer="0.3"/>
  <pageSetup scale="81" fitToHeight="0" orientation="portrait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8AE8-DE58-4E5D-B0B7-36318C3818EE}">
  <dimension ref="A1:D116"/>
  <sheetViews>
    <sheetView topLeftCell="A87" workbookViewId="0">
      <selection activeCell="C70" sqref="C70:D70"/>
    </sheetView>
  </sheetViews>
  <sheetFormatPr defaultColWidth="9.28515625" defaultRowHeight="15.6"/>
  <cols>
    <col min="1" max="1" width="4.28515625" style="1" customWidth="1"/>
    <col min="2" max="2" width="3.28515625" style="1" bestFit="1" customWidth="1"/>
    <col min="3" max="3" width="91.5703125" style="1" customWidth="1"/>
    <col min="4" max="4" width="29.7109375" style="1" customWidth="1"/>
    <col min="5" max="5" width="15.28515625" style="1" customWidth="1"/>
    <col min="6" max="16384" width="9.28515625" style="1"/>
  </cols>
  <sheetData>
    <row r="1" spans="1:4">
      <c r="A1" s="48" t="s">
        <v>214</v>
      </c>
      <c r="B1" s="48"/>
      <c r="C1" s="48"/>
      <c r="D1" s="48"/>
    </row>
    <row r="2" spans="1:4">
      <c r="A2" s="78" t="s">
        <v>215</v>
      </c>
      <c r="B2" s="79"/>
      <c r="C2" s="80"/>
      <c r="D2" s="22" t="s">
        <v>216</v>
      </c>
    </row>
    <row r="3" spans="1:4">
      <c r="A3" s="8" t="s">
        <v>217</v>
      </c>
      <c r="B3" s="2">
        <v>1</v>
      </c>
      <c r="C3" s="19" t="s">
        <v>218</v>
      </c>
      <c r="D3" s="38">
        <v>0</v>
      </c>
    </row>
    <row r="4" spans="1:4">
      <c r="A4" s="8" t="s">
        <v>219</v>
      </c>
      <c r="B4" s="2">
        <v>2</v>
      </c>
      <c r="C4" s="54" t="s">
        <v>220</v>
      </c>
      <c r="D4" s="55"/>
    </row>
    <row r="5" spans="1:4">
      <c r="A5" s="8" t="s">
        <v>221</v>
      </c>
      <c r="B5" s="2">
        <v>3</v>
      </c>
      <c r="C5" s="56" t="s">
        <v>222</v>
      </c>
      <c r="D5" s="55"/>
    </row>
    <row r="6" spans="1:4">
      <c r="A6" s="8" t="s">
        <v>223</v>
      </c>
      <c r="B6" s="2">
        <v>4</v>
      </c>
      <c r="C6" s="56" t="s">
        <v>224</v>
      </c>
      <c r="D6" s="55"/>
    </row>
    <row r="7" spans="1:4">
      <c r="A7" s="8" t="s">
        <v>225</v>
      </c>
      <c r="B7" s="2">
        <v>5</v>
      </c>
      <c r="C7" s="54" t="s">
        <v>226</v>
      </c>
      <c r="D7" s="55"/>
    </row>
    <row r="8" spans="1:4">
      <c r="A8" s="8" t="s">
        <v>227</v>
      </c>
      <c r="B8" s="2">
        <v>6</v>
      </c>
      <c r="C8" s="2" t="s">
        <v>228</v>
      </c>
      <c r="D8" s="5" t="s">
        <v>229</v>
      </c>
    </row>
    <row r="9" spans="1:4">
      <c r="A9" s="59" t="s">
        <v>230</v>
      </c>
      <c r="B9" s="60"/>
      <c r="C9" s="61"/>
      <c r="D9" s="13">
        <f>(($D$3+2)*10)</f>
        <v>20</v>
      </c>
    </row>
    <row r="10" spans="1:4">
      <c r="A10" s="59" t="s">
        <v>231</v>
      </c>
      <c r="B10" s="60"/>
      <c r="C10" s="61"/>
      <c r="D10" s="13">
        <f>(($D$3+2)*10)</f>
        <v>20</v>
      </c>
    </row>
    <row r="11" spans="1:4">
      <c r="A11" s="28"/>
      <c r="B11" s="29"/>
      <c r="C11" s="29" t="s">
        <v>232</v>
      </c>
      <c r="D11" s="13">
        <f>SUM(D9:D10)</f>
        <v>40</v>
      </c>
    </row>
    <row r="12" spans="1:4">
      <c r="A12" s="8" t="s">
        <v>233</v>
      </c>
      <c r="B12" s="2">
        <v>7</v>
      </c>
      <c r="C12" s="54" t="s">
        <v>234</v>
      </c>
      <c r="D12" s="55"/>
    </row>
    <row r="13" spans="1:4">
      <c r="A13" s="8" t="s">
        <v>235</v>
      </c>
      <c r="B13" s="2">
        <v>8</v>
      </c>
      <c r="C13" s="54" t="s">
        <v>236</v>
      </c>
      <c r="D13" s="55"/>
    </row>
    <row r="14" spans="1:4">
      <c r="A14" s="8" t="s">
        <v>237</v>
      </c>
      <c r="B14" s="2">
        <v>9</v>
      </c>
      <c r="C14" s="54" t="s">
        <v>238</v>
      </c>
      <c r="D14" s="55"/>
    </row>
    <row r="15" spans="1:4">
      <c r="A15" s="8" t="s">
        <v>239</v>
      </c>
      <c r="B15" s="2">
        <v>10</v>
      </c>
      <c r="C15" s="54" t="s">
        <v>240</v>
      </c>
      <c r="D15" s="55"/>
    </row>
    <row r="16" spans="1:4">
      <c r="A16" s="8" t="s">
        <v>241</v>
      </c>
      <c r="B16" s="2">
        <v>11</v>
      </c>
      <c r="C16" s="54" t="s">
        <v>242</v>
      </c>
      <c r="D16" s="62"/>
    </row>
    <row r="17" spans="1:4">
      <c r="A17" s="66" t="s">
        <v>243</v>
      </c>
      <c r="B17" s="67"/>
      <c r="C17" s="67"/>
      <c r="D17" s="68"/>
    </row>
    <row r="18" spans="1:4">
      <c r="A18" s="8" t="s">
        <v>244</v>
      </c>
      <c r="B18" s="2">
        <v>12</v>
      </c>
      <c r="C18" s="46" t="s">
        <v>245</v>
      </c>
      <c r="D18" s="47"/>
    </row>
    <row r="19" spans="1:4">
      <c r="A19" s="8" t="s">
        <v>246</v>
      </c>
      <c r="B19" s="2">
        <v>13</v>
      </c>
      <c r="C19" s="46" t="s">
        <v>247</v>
      </c>
      <c r="D19" s="47"/>
    </row>
    <row r="20" spans="1:4">
      <c r="A20" s="8" t="s">
        <v>248</v>
      </c>
      <c r="B20" s="2">
        <v>14</v>
      </c>
      <c r="C20" s="46" t="s">
        <v>249</v>
      </c>
      <c r="D20" s="47"/>
    </row>
    <row r="21" spans="1:4">
      <c r="A21" s="8" t="s">
        <v>250</v>
      </c>
      <c r="B21" s="2">
        <v>15</v>
      </c>
      <c r="C21" s="54" t="s">
        <v>251</v>
      </c>
      <c r="D21" s="55"/>
    </row>
    <row r="22" spans="1:4" s="3" customFormat="1">
      <c r="A22" s="8" t="s">
        <v>252</v>
      </c>
      <c r="B22" s="2">
        <v>16</v>
      </c>
      <c r="C22" s="46" t="s">
        <v>253</v>
      </c>
      <c r="D22" s="47"/>
    </row>
    <row r="23" spans="1:4" s="3" customFormat="1">
      <c r="A23" s="8" t="s">
        <v>254</v>
      </c>
      <c r="B23" s="2">
        <v>17</v>
      </c>
      <c r="C23" s="27" t="s">
        <v>255</v>
      </c>
      <c r="D23" s="36"/>
    </row>
    <row r="24" spans="1:4" s="3" customFormat="1">
      <c r="A24" s="8" t="s">
        <v>256</v>
      </c>
      <c r="B24" s="2">
        <v>18</v>
      </c>
      <c r="C24" s="46" t="s">
        <v>257</v>
      </c>
      <c r="D24" s="47"/>
    </row>
    <row r="25" spans="1:4">
      <c r="A25" s="8" t="s">
        <v>258</v>
      </c>
      <c r="B25" s="2">
        <v>19</v>
      </c>
      <c r="C25" s="46" t="s">
        <v>259</v>
      </c>
      <c r="D25" s="47"/>
    </row>
    <row r="26" spans="1:4">
      <c r="A26" s="8" t="s">
        <v>260</v>
      </c>
      <c r="B26" s="2">
        <v>20</v>
      </c>
      <c r="C26" s="46" t="s">
        <v>261</v>
      </c>
      <c r="D26" s="47"/>
    </row>
    <row r="27" spans="1:4">
      <c r="A27" s="8" t="s">
        <v>262</v>
      </c>
      <c r="B27" s="2">
        <v>21</v>
      </c>
      <c r="C27" s="46" t="s">
        <v>263</v>
      </c>
      <c r="D27" s="47"/>
    </row>
    <row r="28" spans="1:4">
      <c r="A28" s="8" t="s">
        <v>264</v>
      </c>
      <c r="B28" s="2">
        <v>22</v>
      </c>
      <c r="C28" s="46" t="s">
        <v>265</v>
      </c>
      <c r="D28" s="47"/>
    </row>
    <row r="29" spans="1:4">
      <c r="A29" s="8" t="s">
        <v>266</v>
      </c>
      <c r="B29" s="2">
        <v>23</v>
      </c>
      <c r="C29" s="46" t="s">
        <v>267</v>
      </c>
      <c r="D29" s="47"/>
    </row>
    <row r="30" spans="1:4">
      <c r="A30" s="8" t="s">
        <v>268</v>
      </c>
      <c r="B30" s="2">
        <v>24</v>
      </c>
      <c r="C30" s="46" t="s">
        <v>269</v>
      </c>
      <c r="D30" s="47"/>
    </row>
    <row r="31" spans="1:4">
      <c r="A31" s="8" t="s">
        <v>270</v>
      </c>
      <c r="B31" s="2">
        <v>25</v>
      </c>
      <c r="C31" s="46" t="s">
        <v>271</v>
      </c>
      <c r="D31" s="47"/>
    </row>
    <row r="32" spans="1:4">
      <c r="A32" s="8" t="s">
        <v>272</v>
      </c>
      <c r="B32" s="2">
        <v>26</v>
      </c>
      <c r="C32" s="46" t="s">
        <v>273</v>
      </c>
      <c r="D32" s="47"/>
    </row>
    <row r="33" spans="1:4">
      <c r="A33" s="8" t="s">
        <v>274</v>
      </c>
      <c r="B33" s="2">
        <v>27</v>
      </c>
      <c r="C33" s="46" t="s">
        <v>275</v>
      </c>
      <c r="D33" s="47"/>
    </row>
    <row r="34" spans="1:4">
      <c r="A34" s="8" t="s">
        <v>276</v>
      </c>
      <c r="B34" s="2">
        <v>28</v>
      </c>
      <c r="C34" s="46" t="s">
        <v>277</v>
      </c>
      <c r="D34" s="47"/>
    </row>
    <row r="35" spans="1:4">
      <c r="A35" s="8" t="s">
        <v>278</v>
      </c>
      <c r="B35" s="2">
        <v>29</v>
      </c>
      <c r="C35" s="46" t="s">
        <v>279</v>
      </c>
      <c r="D35" s="47"/>
    </row>
    <row r="36" spans="1:4">
      <c r="A36" s="8" t="s">
        <v>280</v>
      </c>
      <c r="B36" s="2">
        <v>30</v>
      </c>
      <c r="C36" s="46" t="s">
        <v>281</v>
      </c>
      <c r="D36" s="47"/>
    </row>
    <row r="37" spans="1:4">
      <c r="A37" s="53" t="s">
        <v>282</v>
      </c>
      <c r="B37" s="53"/>
      <c r="C37" s="53"/>
      <c r="D37" s="53"/>
    </row>
    <row r="38" spans="1:4">
      <c r="A38" s="8" t="s">
        <v>283</v>
      </c>
      <c r="B38" s="2">
        <v>31</v>
      </c>
      <c r="C38" s="46" t="s">
        <v>284</v>
      </c>
      <c r="D38" s="47"/>
    </row>
    <row r="39" spans="1:4">
      <c r="A39" s="8" t="s">
        <v>285</v>
      </c>
      <c r="B39" s="2">
        <v>32</v>
      </c>
      <c r="C39" s="54" t="s">
        <v>286</v>
      </c>
      <c r="D39" s="62"/>
    </row>
    <row r="40" spans="1:4">
      <c r="A40" s="8" t="s">
        <v>287</v>
      </c>
      <c r="B40" s="2">
        <v>33</v>
      </c>
      <c r="C40" s="2" t="s">
        <v>288</v>
      </c>
      <c r="D40" s="11" t="s">
        <v>289</v>
      </c>
    </row>
    <row r="41" spans="1:4">
      <c r="A41" s="59" t="s">
        <v>290</v>
      </c>
      <c r="B41" s="60"/>
      <c r="C41" s="61"/>
      <c r="D41" s="12">
        <f>(($D$3+2)*20)</f>
        <v>40</v>
      </c>
    </row>
    <row r="42" spans="1:4">
      <c r="A42" s="59" t="s">
        <v>291</v>
      </c>
      <c r="B42" s="60"/>
      <c r="C42" s="61"/>
      <c r="D42" s="12">
        <f>(($D$3+2)*20)</f>
        <v>40</v>
      </c>
    </row>
    <row r="43" spans="1:4">
      <c r="A43" s="28"/>
      <c r="B43" s="29"/>
      <c r="C43" s="29" t="s">
        <v>292</v>
      </c>
      <c r="D43" s="12">
        <f>SUM(D41:D42)</f>
        <v>80</v>
      </c>
    </row>
    <row r="44" spans="1:4">
      <c r="A44" s="8" t="s">
        <v>293</v>
      </c>
      <c r="B44" s="2">
        <v>34</v>
      </c>
      <c r="C44" s="46" t="s">
        <v>294</v>
      </c>
      <c r="D44" s="47"/>
    </row>
    <row r="45" spans="1:4">
      <c r="A45" s="8" t="s">
        <v>295</v>
      </c>
      <c r="B45" s="2">
        <v>35</v>
      </c>
      <c r="C45" s="46" t="s">
        <v>296</v>
      </c>
      <c r="D45" s="47"/>
    </row>
    <row r="46" spans="1:4">
      <c r="A46" s="8" t="s">
        <v>297</v>
      </c>
      <c r="B46" s="2">
        <v>36</v>
      </c>
      <c r="C46" s="46" t="s">
        <v>298</v>
      </c>
      <c r="D46" s="47"/>
    </row>
    <row r="47" spans="1:4">
      <c r="A47" s="8" t="s">
        <v>299</v>
      </c>
      <c r="B47" s="2">
        <v>37</v>
      </c>
      <c r="C47" s="46" t="s">
        <v>300</v>
      </c>
      <c r="D47" s="47"/>
    </row>
    <row r="48" spans="1:4">
      <c r="A48" s="8" t="s">
        <v>301</v>
      </c>
      <c r="B48" s="2">
        <v>38</v>
      </c>
      <c r="C48" s="46" t="s">
        <v>302</v>
      </c>
      <c r="D48" s="47"/>
    </row>
    <row r="49" spans="1:4">
      <c r="A49" s="8" t="s">
        <v>303</v>
      </c>
      <c r="B49" s="2">
        <v>39</v>
      </c>
      <c r="C49" s="46" t="s">
        <v>304</v>
      </c>
      <c r="D49" s="47"/>
    </row>
    <row r="50" spans="1:4">
      <c r="A50" s="8" t="s">
        <v>305</v>
      </c>
      <c r="B50" s="2">
        <v>40</v>
      </c>
      <c r="C50" s="46" t="s">
        <v>306</v>
      </c>
      <c r="D50" s="47"/>
    </row>
    <row r="51" spans="1:4">
      <c r="A51" s="8" t="s">
        <v>307</v>
      </c>
      <c r="B51" s="2">
        <v>41</v>
      </c>
      <c r="C51" s="46" t="s">
        <v>308</v>
      </c>
      <c r="D51" s="47"/>
    </row>
    <row r="52" spans="1:4">
      <c r="A52" s="2"/>
      <c r="B52" s="2"/>
      <c r="C52" s="52" t="s">
        <v>309</v>
      </c>
      <c r="D52" s="52"/>
    </row>
    <row r="55" spans="1:4">
      <c r="C55" s="6"/>
    </row>
    <row r="56" spans="1:4">
      <c r="C56" s="7"/>
    </row>
    <row r="58" spans="1:4">
      <c r="A58" s="49" t="s">
        <v>310</v>
      </c>
      <c r="B58" s="50"/>
      <c r="C58" s="50"/>
      <c r="D58" s="51"/>
    </row>
    <row r="59" spans="1:4">
      <c r="A59" s="53" t="s">
        <v>311</v>
      </c>
      <c r="B59" s="53"/>
      <c r="C59" s="53"/>
      <c r="D59" s="53"/>
    </row>
    <row r="60" spans="1:4">
      <c r="A60" s="8" t="s">
        <v>312</v>
      </c>
      <c r="B60" s="2">
        <v>42</v>
      </c>
      <c r="C60" s="46" t="s">
        <v>313</v>
      </c>
      <c r="D60" s="47"/>
    </row>
    <row r="61" spans="1:4">
      <c r="A61" s="8" t="s">
        <v>314</v>
      </c>
      <c r="B61" s="2">
        <v>43</v>
      </c>
      <c r="C61" s="46" t="s">
        <v>315</v>
      </c>
      <c r="D61" s="47"/>
    </row>
    <row r="62" spans="1:4">
      <c r="A62" s="8" t="s">
        <v>316</v>
      </c>
      <c r="B62" s="2">
        <v>44</v>
      </c>
      <c r="C62" s="46" t="s">
        <v>317</v>
      </c>
      <c r="D62" s="47"/>
    </row>
    <row r="63" spans="1:4">
      <c r="A63" s="8" t="s">
        <v>318</v>
      </c>
      <c r="B63" s="2">
        <v>45</v>
      </c>
      <c r="C63" s="46" t="s">
        <v>319</v>
      </c>
      <c r="D63" s="47"/>
    </row>
    <row r="64" spans="1:4">
      <c r="A64" s="8" t="s">
        <v>320</v>
      </c>
      <c r="B64" s="2">
        <v>46</v>
      </c>
      <c r="C64" s="46" t="s">
        <v>321</v>
      </c>
      <c r="D64" s="47"/>
    </row>
    <row r="65" spans="1:4">
      <c r="A65" s="8" t="s">
        <v>322</v>
      </c>
      <c r="B65" s="2">
        <v>47</v>
      </c>
      <c r="C65" s="46" t="s">
        <v>323</v>
      </c>
      <c r="D65" s="47"/>
    </row>
    <row r="66" spans="1:4">
      <c r="A66" s="8" t="s">
        <v>324</v>
      </c>
      <c r="B66" s="2">
        <v>48</v>
      </c>
      <c r="C66" s="2" t="s">
        <v>325</v>
      </c>
      <c r="D66" s="5" t="s">
        <v>326</v>
      </c>
    </row>
    <row r="67" spans="1:4">
      <c r="A67" s="63" t="s">
        <v>327</v>
      </c>
      <c r="B67" s="64"/>
      <c r="C67" s="65"/>
      <c r="D67" s="14">
        <f>(($D$3+2)*40.8)</f>
        <v>81.599999999999994</v>
      </c>
    </row>
    <row r="68" spans="1:4">
      <c r="A68" s="63" t="s">
        <v>328</v>
      </c>
      <c r="B68" s="64"/>
      <c r="C68" s="65"/>
      <c r="D68" s="14">
        <f>(($D$3+2)*44.2)</f>
        <v>88.4</v>
      </c>
    </row>
    <row r="69" spans="1:4">
      <c r="A69" s="30"/>
      <c r="B69" s="31"/>
      <c r="C69" s="31" t="s">
        <v>329</v>
      </c>
      <c r="D69" s="14">
        <f>SUM(D67:D68)</f>
        <v>170</v>
      </c>
    </row>
    <row r="70" spans="1:4" ht="28.15" customHeight="1">
      <c r="A70" s="8" t="s">
        <v>330</v>
      </c>
      <c r="B70" s="2">
        <v>49</v>
      </c>
      <c r="C70" s="76" t="s">
        <v>331</v>
      </c>
      <c r="D70" s="81"/>
    </row>
    <row r="71" spans="1:4">
      <c r="A71" s="8" t="s">
        <v>332</v>
      </c>
      <c r="B71" s="2">
        <v>50</v>
      </c>
      <c r="C71" s="46" t="s">
        <v>333</v>
      </c>
      <c r="D71" s="47"/>
    </row>
    <row r="72" spans="1:4">
      <c r="A72" s="8" t="s">
        <v>334</v>
      </c>
      <c r="B72" s="2">
        <v>51</v>
      </c>
      <c r="C72" s="46" t="s">
        <v>335</v>
      </c>
      <c r="D72" s="47"/>
    </row>
    <row r="73" spans="1:4">
      <c r="A73" s="8" t="s">
        <v>336</v>
      </c>
      <c r="B73" s="2">
        <v>52</v>
      </c>
      <c r="C73" s="46" t="s">
        <v>337</v>
      </c>
      <c r="D73" s="47"/>
    </row>
    <row r="74" spans="1:4">
      <c r="A74" s="8" t="s">
        <v>338</v>
      </c>
      <c r="B74" s="2">
        <v>53</v>
      </c>
      <c r="C74" s="46" t="s">
        <v>339</v>
      </c>
      <c r="D74" s="47"/>
    </row>
    <row r="75" spans="1:4">
      <c r="A75" s="8" t="s">
        <v>340</v>
      </c>
      <c r="B75" s="2">
        <v>54</v>
      </c>
      <c r="C75" s="46" t="s">
        <v>341</v>
      </c>
      <c r="D75" s="47"/>
    </row>
    <row r="76" spans="1:4">
      <c r="A76" s="8" t="s">
        <v>342</v>
      </c>
      <c r="B76" s="2">
        <v>55</v>
      </c>
      <c r="C76" s="46" t="s">
        <v>343</v>
      </c>
      <c r="D76" s="47"/>
    </row>
    <row r="77" spans="1:4">
      <c r="A77" s="8" t="s">
        <v>344</v>
      </c>
      <c r="B77" s="2">
        <v>56</v>
      </c>
      <c r="C77" s="46" t="s">
        <v>345</v>
      </c>
      <c r="D77" s="47"/>
    </row>
    <row r="78" spans="1:4">
      <c r="A78" s="8" t="s">
        <v>346</v>
      </c>
      <c r="B78" s="2">
        <v>57</v>
      </c>
      <c r="C78" s="46" t="s">
        <v>347</v>
      </c>
      <c r="D78" s="47"/>
    </row>
    <row r="79" spans="1:4">
      <c r="A79" s="8" t="s">
        <v>348</v>
      </c>
      <c r="B79" s="2">
        <v>58</v>
      </c>
      <c r="C79" s="46" t="s">
        <v>349</v>
      </c>
      <c r="D79" s="47"/>
    </row>
    <row r="80" spans="1:4">
      <c r="A80" s="8" t="s">
        <v>350</v>
      </c>
      <c r="B80" s="2">
        <v>59</v>
      </c>
      <c r="C80" s="46" t="s">
        <v>351</v>
      </c>
      <c r="D80" s="47"/>
    </row>
    <row r="81" spans="1:4">
      <c r="A81" s="8" t="s">
        <v>352</v>
      </c>
      <c r="B81" s="2">
        <v>60</v>
      </c>
      <c r="C81" s="46" t="s">
        <v>353</v>
      </c>
      <c r="D81" s="47"/>
    </row>
    <row r="82" spans="1:4">
      <c r="A82" s="8" t="s">
        <v>354</v>
      </c>
      <c r="B82" s="2">
        <v>61</v>
      </c>
      <c r="C82" s="46" t="s">
        <v>355</v>
      </c>
      <c r="D82" s="47"/>
    </row>
    <row r="83" spans="1:4">
      <c r="A83" s="8" t="s">
        <v>356</v>
      </c>
      <c r="B83" s="2">
        <v>62</v>
      </c>
      <c r="C83" s="46" t="s">
        <v>357</v>
      </c>
      <c r="D83" s="47"/>
    </row>
    <row r="84" spans="1:4">
      <c r="A84" s="8" t="s">
        <v>358</v>
      </c>
      <c r="B84" s="2">
        <v>63</v>
      </c>
      <c r="C84" s="46" t="s">
        <v>359</v>
      </c>
      <c r="D84" s="47"/>
    </row>
    <row r="85" spans="1:4">
      <c r="A85" s="8" t="s">
        <v>360</v>
      </c>
      <c r="B85" s="2">
        <v>64</v>
      </c>
      <c r="C85" s="46" t="s">
        <v>361</v>
      </c>
      <c r="D85" s="47"/>
    </row>
    <row r="86" spans="1:4">
      <c r="A86" s="8" t="s">
        <v>362</v>
      </c>
      <c r="B86" s="2">
        <v>65</v>
      </c>
      <c r="C86" s="46" t="s">
        <v>363</v>
      </c>
      <c r="D86" s="47"/>
    </row>
    <row r="87" spans="1:4">
      <c r="A87" s="8" t="s">
        <v>364</v>
      </c>
      <c r="B87" s="2">
        <v>66</v>
      </c>
      <c r="C87" s="46" t="s">
        <v>365</v>
      </c>
      <c r="D87" s="47"/>
    </row>
    <row r="88" spans="1:4">
      <c r="A88" s="8" t="s">
        <v>366</v>
      </c>
      <c r="B88" s="2">
        <v>67</v>
      </c>
      <c r="C88" s="46" t="s">
        <v>367</v>
      </c>
      <c r="D88" s="47"/>
    </row>
    <row r="89" spans="1:4">
      <c r="A89" s="8" t="s">
        <v>368</v>
      </c>
      <c r="B89" s="2">
        <v>68</v>
      </c>
      <c r="C89" s="46" t="s">
        <v>369</v>
      </c>
      <c r="D89" s="47"/>
    </row>
    <row r="90" spans="1:4">
      <c r="A90" s="8" t="s">
        <v>370</v>
      </c>
      <c r="B90" s="2">
        <v>69</v>
      </c>
      <c r="C90" s="46" t="s">
        <v>371</v>
      </c>
      <c r="D90" s="47"/>
    </row>
    <row r="91" spans="1:4">
      <c r="A91" s="8" t="s">
        <v>372</v>
      </c>
      <c r="B91" s="2">
        <v>70</v>
      </c>
      <c r="C91" s="46" t="s">
        <v>373</v>
      </c>
      <c r="D91" s="47"/>
    </row>
    <row r="92" spans="1:4">
      <c r="A92" s="8" t="s">
        <v>374</v>
      </c>
      <c r="B92" s="2">
        <v>71</v>
      </c>
      <c r="C92" s="46" t="s">
        <v>375</v>
      </c>
      <c r="D92" s="47"/>
    </row>
    <row r="93" spans="1:4">
      <c r="A93" s="2"/>
      <c r="B93" s="52" t="s">
        <v>376</v>
      </c>
      <c r="C93" s="52"/>
      <c r="D93" s="52"/>
    </row>
    <row r="94" spans="1:4">
      <c r="A94" s="57" t="s">
        <v>377</v>
      </c>
      <c r="B94" s="57"/>
      <c r="C94" s="57"/>
      <c r="D94" s="57"/>
    </row>
    <row r="95" spans="1:4" customFormat="1">
      <c r="A95" s="8" t="s">
        <v>378</v>
      </c>
      <c r="B95" s="2">
        <v>72</v>
      </c>
      <c r="C95" s="46" t="s">
        <v>379</v>
      </c>
      <c r="D95" s="47"/>
    </row>
    <row r="96" spans="1:4" customFormat="1">
      <c r="A96" s="8" t="s">
        <v>380</v>
      </c>
      <c r="B96" s="2">
        <v>73</v>
      </c>
      <c r="C96" s="46" t="s">
        <v>381</v>
      </c>
      <c r="D96" s="58"/>
    </row>
    <row r="97" spans="1:4" customFormat="1">
      <c r="A97" s="8" t="s">
        <v>382</v>
      </c>
      <c r="B97" s="2">
        <v>74</v>
      </c>
      <c r="C97" s="46" t="s">
        <v>383</v>
      </c>
      <c r="D97" s="58"/>
    </row>
    <row r="98" spans="1:4" customFormat="1">
      <c r="A98" s="8" t="s">
        <v>384</v>
      </c>
      <c r="B98" s="2">
        <v>75</v>
      </c>
      <c r="C98" s="46" t="s">
        <v>385</v>
      </c>
      <c r="D98" s="58"/>
    </row>
    <row r="99" spans="1:4" customFormat="1">
      <c r="A99" s="8" t="s">
        <v>386</v>
      </c>
      <c r="B99" s="2">
        <v>76</v>
      </c>
      <c r="C99" s="46" t="s">
        <v>387</v>
      </c>
      <c r="D99" s="47"/>
    </row>
    <row r="100" spans="1:4" customFormat="1">
      <c r="A100" s="8" t="s">
        <v>388</v>
      </c>
      <c r="B100" s="2">
        <v>77</v>
      </c>
      <c r="C100" s="46" t="s">
        <v>389</v>
      </c>
      <c r="D100" s="58"/>
    </row>
    <row r="101" spans="1:4" customFormat="1">
      <c r="A101" s="9" t="s">
        <v>390</v>
      </c>
      <c r="B101" s="10">
        <v>78</v>
      </c>
      <c r="C101" s="74" t="s">
        <v>391</v>
      </c>
      <c r="D101" s="74"/>
    </row>
    <row r="102" spans="1:4" customFormat="1">
      <c r="A102" s="9" t="s">
        <v>392</v>
      </c>
      <c r="B102" s="10"/>
      <c r="C102" s="15" t="s">
        <v>393</v>
      </c>
      <c r="D102" s="42"/>
    </row>
    <row r="103" spans="1:4" customFormat="1">
      <c r="A103" s="9" t="s">
        <v>394</v>
      </c>
      <c r="B103" s="10"/>
      <c r="C103" s="28" t="s">
        <v>395</v>
      </c>
      <c r="D103" s="26">
        <f>(D102*50)/200</f>
        <v>0</v>
      </c>
    </row>
    <row r="104" spans="1:4" customFormat="1">
      <c r="A104" s="9" t="s">
        <v>396</v>
      </c>
      <c r="B104" s="10"/>
      <c r="C104" s="28" t="s">
        <v>397</v>
      </c>
      <c r="D104" s="26">
        <f>50-D103</f>
        <v>50</v>
      </c>
    </row>
    <row r="105" spans="1:4" customFormat="1">
      <c r="A105" s="9" t="s">
        <v>398</v>
      </c>
      <c r="B105" s="10">
        <v>79</v>
      </c>
      <c r="C105" s="69" t="s">
        <v>399</v>
      </c>
      <c r="D105" s="70"/>
    </row>
    <row r="106" spans="1:4" customFormat="1">
      <c r="A106" s="9" t="s">
        <v>400</v>
      </c>
      <c r="B106" s="10">
        <v>80</v>
      </c>
      <c r="C106" s="69" t="s">
        <v>401</v>
      </c>
      <c r="D106" s="70"/>
    </row>
    <row r="107" spans="1:4" customFormat="1">
      <c r="A107" s="9" t="s">
        <v>402</v>
      </c>
      <c r="B107" s="10">
        <v>81</v>
      </c>
      <c r="C107" s="82" t="s">
        <v>403</v>
      </c>
      <c r="D107" s="83"/>
    </row>
    <row r="108" spans="1:4" customFormat="1">
      <c r="A108" s="9" t="s">
        <v>404</v>
      </c>
      <c r="B108" s="10"/>
      <c r="C108" s="16" t="s">
        <v>405</v>
      </c>
      <c r="D108" s="42"/>
    </row>
    <row r="109" spans="1:4" customFormat="1">
      <c r="A109" s="9" t="s">
        <v>406</v>
      </c>
      <c r="B109" s="10"/>
      <c r="C109" s="17" t="s">
        <v>407</v>
      </c>
      <c r="D109" s="26">
        <f>(D108*12.5)/200</f>
        <v>0</v>
      </c>
    </row>
    <row r="110" spans="1:4" customFormat="1">
      <c r="A110" s="9" t="s">
        <v>408</v>
      </c>
      <c r="B110" s="10"/>
      <c r="C110" s="18" t="s">
        <v>409</v>
      </c>
      <c r="D110" s="26">
        <f>12.5-D109</f>
        <v>12.5</v>
      </c>
    </row>
    <row r="111" spans="1:4" customFormat="1">
      <c r="A111" s="9" t="s">
        <v>410</v>
      </c>
      <c r="B111" s="10">
        <v>82</v>
      </c>
      <c r="C111" s="73" t="s">
        <v>411</v>
      </c>
      <c r="D111" s="73"/>
    </row>
    <row r="112" spans="1:4" customFormat="1">
      <c r="A112" s="9" t="s">
        <v>412</v>
      </c>
      <c r="B112" s="10">
        <v>83</v>
      </c>
      <c r="C112" s="54" t="s">
        <v>413</v>
      </c>
      <c r="D112" s="62"/>
    </row>
    <row r="113" spans="1:4" customFormat="1">
      <c r="A113" s="9" t="s">
        <v>414</v>
      </c>
      <c r="B113" s="10">
        <v>84</v>
      </c>
      <c r="C113" s="32" t="s">
        <v>415</v>
      </c>
      <c r="D113" s="40"/>
    </row>
    <row r="114" spans="1:4" customFormat="1">
      <c r="A114" s="9" t="s">
        <v>416</v>
      </c>
      <c r="B114" s="10">
        <v>85</v>
      </c>
      <c r="C114" s="54" t="s">
        <v>417</v>
      </c>
      <c r="D114" s="62"/>
    </row>
    <row r="115" spans="1:4" customFormat="1">
      <c r="A115" s="9" t="s">
        <v>418</v>
      </c>
      <c r="B115" s="10">
        <v>86</v>
      </c>
      <c r="C115" s="54" t="s">
        <v>419</v>
      </c>
      <c r="D115" s="62"/>
    </row>
    <row r="116" spans="1:4" customFormat="1">
      <c r="A116" s="1"/>
      <c r="B116" s="1"/>
      <c r="C116" s="6" t="s">
        <v>420</v>
      </c>
      <c r="D116" s="1"/>
    </row>
  </sheetData>
  <mergeCells count="95">
    <mergeCell ref="C112:D112"/>
    <mergeCell ref="C114:D114"/>
    <mergeCell ref="C115:D115"/>
    <mergeCell ref="C107:D107"/>
    <mergeCell ref="C95:D95"/>
    <mergeCell ref="C111:D111"/>
    <mergeCell ref="C105:D105"/>
    <mergeCell ref="C106:D106"/>
    <mergeCell ref="C96:D96"/>
    <mergeCell ref="C97:D97"/>
    <mergeCell ref="C98:D98"/>
    <mergeCell ref="C100:D100"/>
    <mergeCell ref="C101:D101"/>
    <mergeCell ref="C99:D99"/>
    <mergeCell ref="A94:D94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B93:D93"/>
    <mergeCell ref="C82:D82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70:D70"/>
    <mergeCell ref="A58:D58"/>
    <mergeCell ref="A59:D59"/>
    <mergeCell ref="C60:D60"/>
    <mergeCell ref="C62:D62"/>
    <mergeCell ref="C63:D63"/>
    <mergeCell ref="C64:D64"/>
    <mergeCell ref="C65:D65"/>
    <mergeCell ref="A67:C67"/>
    <mergeCell ref="A68:C68"/>
    <mergeCell ref="C61:D61"/>
    <mergeCell ref="C52:D52"/>
    <mergeCell ref="A41:C41"/>
    <mergeCell ref="A42:C42"/>
    <mergeCell ref="C44:D44"/>
    <mergeCell ref="C45:D45"/>
    <mergeCell ref="C46:D46"/>
    <mergeCell ref="C47:D47"/>
    <mergeCell ref="C48:D48"/>
    <mergeCell ref="C49:D49"/>
    <mergeCell ref="C50:D50"/>
    <mergeCell ref="C51:D51"/>
    <mergeCell ref="A37:D37"/>
    <mergeCell ref="C38:D38"/>
    <mergeCell ref="C28:D28"/>
    <mergeCell ref="C29:D29"/>
    <mergeCell ref="C30:D30"/>
    <mergeCell ref="C31:D31"/>
    <mergeCell ref="C32:D32"/>
    <mergeCell ref="C35:D35"/>
    <mergeCell ref="C39:D39"/>
    <mergeCell ref="C27:D27"/>
    <mergeCell ref="C14:D14"/>
    <mergeCell ref="C15:D15"/>
    <mergeCell ref="C16:D16"/>
    <mergeCell ref="A17:D17"/>
    <mergeCell ref="C18:D18"/>
    <mergeCell ref="C19:D19"/>
    <mergeCell ref="C20:D20"/>
    <mergeCell ref="C22:D22"/>
    <mergeCell ref="C24:D24"/>
    <mergeCell ref="C25:D25"/>
    <mergeCell ref="C26:D26"/>
    <mergeCell ref="C33:D33"/>
    <mergeCell ref="C34:D34"/>
    <mergeCell ref="C36:D36"/>
    <mergeCell ref="C21:D21"/>
    <mergeCell ref="C13:D13"/>
    <mergeCell ref="A1:D1"/>
    <mergeCell ref="C4:D4"/>
    <mergeCell ref="C5:D5"/>
    <mergeCell ref="C6:D6"/>
    <mergeCell ref="C7:D7"/>
    <mergeCell ref="A9:C9"/>
    <mergeCell ref="A10:C10"/>
    <mergeCell ref="C12:D12"/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DD3E-3304-498D-BCF8-7E36634FC37A}">
  <dimension ref="A1:D125"/>
  <sheetViews>
    <sheetView topLeftCell="A100" zoomScaleNormal="100" workbookViewId="0">
      <selection activeCell="C127" sqref="C127"/>
    </sheetView>
  </sheetViews>
  <sheetFormatPr defaultColWidth="9.28515625" defaultRowHeight="15.6"/>
  <cols>
    <col min="1" max="1" width="4.28515625" style="1" customWidth="1"/>
    <col min="2" max="2" width="3.28515625" style="1" bestFit="1" customWidth="1"/>
    <col min="3" max="3" width="91.5703125" style="1" customWidth="1"/>
    <col min="4" max="4" width="30.42578125" style="1" customWidth="1"/>
    <col min="5" max="5" width="15.28515625" style="1" customWidth="1"/>
    <col min="6" max="16384" width="9.28515625" style="1"/>
  </cols>
  <sheetData>
    <row r="1" spans="1:4">
      <c r="A1" s="48" t="s">
        <v>421</v>
      </c>
      <c r="B1" s="48"/>
      <c r="C1" s="48"/>
      <c r="D1" s="48"/>
    </row>
    <row r="2" spans="1:4">
      <c r="A2" s="20" t="s">
        <v>422</v>
      </c>
      <c r="B2" s="20"/>
      <c r="C2" s="20"/>
      <c r="D2" s="21" t="s">
        <v>423</v>
      </c>
    </row>
    <row r="3" spans="1:4">
      <c r="A3" s="8" t="s">
        <v>424</v>
      </c>
      <c r="B3" s="2">
        <v>1</v>
      </c>
      <c r="C3" s="19" t="s">
        <v>425</v>
      </c>
      <c r="D3" s="35"/>
    </row>
    <row r="4" spans="1:4">
      <c r="A4" s="8" t="s">
        <v>426</v>
      </c>
      <c r="B4" s="2">
        <v>2</v>
      </c>
      <c r="C4" s="54" t="s">
        <v>427</v>
      </c>
      <c r="D4" s="55"/>
    </row>
    <row r="5" spans="1:4">
      <c r="A5" s="8" t="s">
        <v>428</v>
      </c>
      <c r="B5" s="2">
        <v>3</v>
      </c>
      <c r="C5" s="56" t="s">
        <v>429</v>
      </c>
      <c r="D5" s="55"/>
    </row>
    <row r="6" spans="1:4">
      <c r="A6" s="8" t="s">
        <v>430</v>
      </c>
      <c r="B6" s="2">
        <v>4</v>
      </c>
      <c r="C6" s="56" t="s">
        <v>431</v>
      </c>
      <c r="D6" s="55"/>
    </row>
    <row r="7" spans="1:4">
      <c r="A7" s="8" t="s">
        <v>432</v>
      </c>
      <c r="B7" s="2">
        <v>5</v>
      </c>
      <c r="C7" s="54" t="s">
        <v>433</v>
      </c>
      <c r="D7" s="55"/>
    </row>
    <row r="8" spans="1:4">
      <c r="A8" s="8" t="s">
        <v>434</v>
      </c>
      <c r="B8" s="2">
        <v>6</v>
      </c>
      <c r="C8" s="2" t="s">
        <v>435</v>
      </c>
      <c r="D8" s="5" t="s">
        <v>436</v>
      </c>
    </row>
    <row r="9" spans="1:4">
      <c r="A9" s="59" t="s">
        <v>437</v>
      </c>
      <c r="B9" s="60"/>
      <c r="C9" s="61"/>
      <c r="D9" s="13">
        <f>(($D$3+2)*10)</f>
        <v>20</v>
      </c>
    </row>
    <row r="10" spans="1:4">
      <c r="A10" s="59" t="s">
        <v>438</v>
      </c>
      <c r="B10" s="60"/>
      <c r="C10" s="61"/>
      <c r="D10" s="13">
        <f>(($D$3+2)*10)</f>
        <v>20</v>
      </c>
    </row>
    <row r="11" spans="1:4">
      <c r="A11" s="28"/>
      <c r="B11" s="29"/>
      <c r="C11" s="29" t="s">
        <v>439</v>
      </c>
      <c r="D11" s="13">
        <f>SUM(D9:D10)</f>
        <v>40</v>
      </c>
    </row>
    <row r="12" spans="1:4">
      <c r="A12" s="8" t="s">
        <v>440</v>
      </c>
      <c r="B12" s="2">
        <v>7</v>
      </c>
      <c r="C12" s="54" t="s">
        <v>441</v>
      </c>
      <c r="D12" s="55"/>
    </row>
    <row r="13" spans="1:4">
      <c r="A13" s="8" t="s">
        <v>442</v>
      </c>
      <c r="B13" s="2">
        <v>8</v>
      </c>
      <c r="C13" s="54" t="s">
        <v>443</v>
      </c>
      <c r="D13" s="55"/>
    </row>
    <row r="14" spans="1:4">
      <c r="A14" s="8" t="s">
        <v>444</v>
      </c>
      <c r="B14" s="2">
        <v>9</v>
      </c>
      <c r="C14" s="54" t="s">
        <v>445</v>
      </c>
      <c r="D14" s="55"/>
    </row>
    <row r="15" spans="1:4">
      <c r="A15" s="8" t="s">
        <v>446</v>
      </c>
      <c r="B15" s="2">
        <v>10</v>
      </c>
      <c r="C15" s="54" t="s">
        <v>447</v>
      </c>
      <c r="D15" s="55"/>
    </row>
    <row r="16" spans="1:4">
      <c r="A16" s="8" t="s">
        <v>448</v>
      </c>
      <c r="B16" s="2">
        <v>11</v>
      </c>
      <c r="C16" s="54" t="s">
        <v>449</v>
      </c>
      <c r="D16" s="62"/>
    </row>
    <row r="17" spans="1:4">
      <c r="A17" s="66" t="s">
        <v>450</v>
      </c>
      <c r="B17" s="67"/>
      <c r="C17" s="67"/>
      <c r="D17" s="68"/>
    </row>
    <row r="18" spans="1:4">
      <c r="A18" s="8" t="s">
        <v>451</v>
      </c>
      <c r="B18" s="2">
        <v>12</v>
      </c>
      <c r="C18" s="46" t="s">
        <v>452</v>
      </c>
      <c r="D18" s="47"/>
    </row>
    <row r="19" spans="1:4">
      <c r="A19" s="8" t="s">
        <v>453</v>
      </c>
      <c r="B19" s="2">
        <v>13</v>
      </c>
      <c r="C19" s="46" t="s">
        <v>454</v>
      </c>
      <c r="D19" s="47"/>
    </row>
    <row r="20" spans="1:4">
      <c r="A20" s="8" t="s">
        <v>455</v>
      </c>
      <c r="B20" s="2">
        <v>14</v>
      </c>
      <c r="C20" s="46" t="s">
        <v>456</v>
      </c>
      <c r="D20" s="47"/>
    </row>
    <row r="21" spans="1:4">
      <c r="A21" s="8" t="s">
        <v>457</v>
      </c>
      <c r="B21" s="2">
        <v>15</v>
      </c>
      <c r="C21" s="54" t="s">
        <v>458</v>
      </c>
      <c r="D21" s="55"/>
    </row>
    <row r="22" spans="1:4" s="3" customFormat="1">
      <c r="A22" s="8" t="s">
        <v>459</v>
      </c>
      <c r="B22" s="2">
        <v>16</v>
      </c>
      <c r="C22" s="46" t="s">
        <v>460</v>
      </c>
      <c r="D22" s="47"/>
    </row>
    <row r="23" spans="1:4" s="3" customFormat="1">
      <c r="A23" s="8" t="s">
        <v>461</v>
      </c>
      <c r="B23" s="2">
        <v>17</v>
      </c>
      <c r="C23" s="27" t="s">
        <v>462</v>
      </c>
      <c r="D23" s="36"/>
    </row>
    <row r="24" spans="1:4" s="3" customFormat="1">
      <c r="A24" s="8" t="s">
        <v>463</v>
      </c>
      <c r="B24" s="2">
        <v>18</v>
      </c>
      <c r="C24" s="46" t="s">
        <v>464</v>
      </c>
      <c r="D24" s="47"/>
    </row>
    <row r="25" spans="1:4">
      <c r="A25" s="8" t="s">
        <v>465</v>
      </c>
      <c r="B25" s="2">
        <v>19</v>
      </c>
      <c r="C25" s="46" t="s">
        <v>466</v>
      </c>
      <c r="D25" s="47"/>
    </row>
    <row r="26" spans="1:4">
      <c r="A26" s="8" t="s">
        <v>467</v>
      </c>
      <c r="B26" s="2">
        <v>20</v>
      </c>
      <c r="C26" s="46" t="s">
        <v>468</v>
      </c>
      <c r="D26" s="47"/>
    </row>
    <row r="27" spans="1:4">
      <c r="A27" s="8" t="s">
        <v>469</v>
      </c>
      <c r="B27" s="2">
        <v>21</v>
      </c>
      <c r="C27" s="46" t="s">
        <v>470</v>
      </c>
      <c r="D27" s="47"/>
    </row>
    <row r="28" spans="1:4">
      <c r="A28" s="8" t="s">
        <v>471</v>
      </c>
      <c r="B28" s="2">
        <v>22</v>
      </c>
      <c r="C28" s="46" t="s">
        <v>472</v>
      </c>
      <c r="D28" s="47"/>
    </row>
    <row r="29" spans="1:4">
      <c r="A29" s="8" t="s">
        <v>473</v>
      </c>
      <c r="B29" s="2">
        <v>23</v>
      </c>
      <c r="C29" s="46" t="s">
        <v>474</v>
      </c>
      <c r="D29" s="47"/>
    </row>
    <row r="30" spans="1:4">
      <c r="A30" s="8" t="s">
        <v>475</v>
      </c>
      <c r="B30" s="2">
        <v>24</v>
      </c>
      <c r="C30" s="46" t="s">
        <v>476</v>
      </c>
      <c r="D30" s="47"/>
    </row>
    <row r="31" spans="1:4">
      <c r="A31" s="8" t="s">
        <v>477</v>
      </c>
      <c r="B31" s="2">
        <v>25</v>
      </c>
      <c r="C31" s="46" t="s">
        <v>478</v>
      </c>
      <c r="D31" s="47"/>
    </row>
    <row r="32" spans="1:4">
      <c r="A32" s="8" t="s">
        <v>479</v>
      </c>
      <c r="B32" s="2">
        <v>26</v>
      </c>
      <c r="C32" s="46" t="s">
        <v>480</v>
      </c>
      <c r="D32" s="47"/>
    </row>
    <row r="33" spans="1:4">
      <c r="A33" s="8" t="s">
        <v>481</v>
      </c>
      <c r="B33" s="2">
        <v>27</v>
      </c>
      <c r="C33" s="46" t="s">
        <v>482</v>
      </c>
      <c r="D33" s="47"/>
    </row>
    <row r="34" spans="1:4">
      <c r="A34" s="8" t="s">
        <v>483</v>
      </c>
      <c r="B34" s="2">
        <v>28</v>
      </c>
      <c r="C34" s="46" t="s">
        <v>484</v>
      </c>
      <c r="D34" s="47"/>
    </row>
    <row r="35" spans="1:4">
      <c r="A35" s="8" t="s">
        <v>485</v>
      </c>
      <c r="B35" s="2">
        <v>29</v>
      </c>
      <c r="C35" s="46" t="s">
        <v>486</v>
      </c>
      <c r="D35" s="47"/>
    </row>
    <row r="36" spans="1:4">
      <c r="A36" s="8" t="s">
        <v>487</v>
      </c>
      <c r="B36" s="2">
        <v>30</v>
      </c>
      <c r="C36" s="46" t="s">
        <v>488</v>
      </c>
      <c r="D36" s="47"/>
    </row>
    <row r="37" spans="1:4">
      <c r="A37" s="53" t="s">
        <v>489</v>
      </c>
      <c r="B37" s="53"/>
      <c r="C37" s="53"/>
      <c r="D37" s="53"/>
    </row>
    <row r="38" spans="1:4">
      <c r="A38" s="8" t="s">
        <v>490</v>
      </c>
      <c r="B38" s="2">
        <v>31</v>
      </c>
      <c r="C38" s="46" t="s">
        <v>491</v>
      </c>
      <c r="D38" s="47"/>
    </row>
    <row r="39" spans="1:4">
      <c r="A39" s="8" t="s">
        <v>492</v>
      </c>
      <c r="B39" s="2">
        <v>32</v>
      </c>
      <c r="C39" s="54" t="s">
        <v>493</v>
      </c>
      <c r="D39" s="62"/>
    </row>
    <row r="40" spans="1:4">
      <c r="A40" s="8" t="s">
        <v>494</v>
      </c>
      <c r="B40" s="2">
        <v>33</v>
      </c>
      <c r="C40" s="2" t="s">
        <v>495</v>
      </c>
      <c r="D40" s="11" t="s">
        <v>496</v>
      </c>
    </row>
    <row r="41" spans="1:4">
      <c r="A41" s="59" t="s">
        <v>497</v>
      </c>
      <c r="B41" s="60"/>
      <c r="C41" s="61"/>
      <c r="D41" s="12">
        <f>(($D$3+2)*20)</f>
        <v>40</v>
      </c>
    </row>
    <row r="42" spans="1:4">
      <c r="A42" s="59" t="s">
        <v>498</v>
      </c>
      <c r="B42" s="60"/>
      <c r="C42" s="61"/>
      <c r="D42" s="12">
        <f>(($D$3+2)*20)</f>
        <v>40</v>
      </c>
    </row>
    <row r="43" spans="1:4">
      <c r="A43" s="28"/>
      <c r="B43" s="29"/>
      <c r="C43" s="29" t="s">
        <v>499</v>
      </c>
      <c r="D43" s="12">
        <f>SUM(D41:D42)</f>
        <v>80</v>
      </c>
    </row>
    <row r="44" spans="1:4">
      <c r="A44" s="8" t="s">
        <v>500</v>
      </c>
      <c r="B44" s="2">
        <v>34</v>
      </c>
      <c r="C44" s="46" t="s">
        <v>501</v>
      </c>
      <c r="D44" s="47"/>
    </row>
    <row r="45" spans="1:4">
      <c r="A45" s="8" t="s">
        <v>502</v>
      </c>
      <c r="B45" s="2">
        <v>35</v>
      </c>
      <c r="C45" s="46" t="s">
        <v>503</v>
      </c>
      <c r="D45" s="47"/>
    </row>
    <row r="46" spans="1:4">
      <c r="A46" s="8" t="s">
        <v>504</v>
      </c>
      <c r="B46" s="2">
        <v>36</v>
      </c>
      <c r="C46" s="46" t="s">
        <v>505</v>
      </c>
      <c r="D46" s="47"/>
    </row>
    <row r="47" spans="1:4">
      <c r="A47" s="8" t="s">
        <v>506</v>
      </c>
      <c r="B47" s="2">
        <v>37</v>
      </c>
      <c r="C47" s="46" t="s">
        <v>507</v>
      </c>
      <c r="D47" s="47"/>
    </row>
    <row r="48" spans="1:4">
      <c r="A48" s="8" t="s">
        <v>508</v>
      </c>
      <c r="B48" s="2">
        <v>38</v>
      </c>
      <c r="C48" s="46" t="s">
        <v>509</v>
      </c>
      <c r="D48" s="47"/>
    </row>
    <row r="49" spans="1:4">
      <c r="A49" s="8" t="s">
        <v>510</v>
      </c>
      <c r="B49" s="2">
        <v>39</v>
      </c>
      <c r="C49" s="46" t="s">
        <v>511</v>
      </c>
      <c r="D49" s="47"/>
    </row>
    <row r="50" spans="1:4">
      <c r="A50" s="8" t="s">
        <v>512</v>
      </c>
      <c r="B50" s="2">
        <v>40</v>
      </c>
      <c r="C50" s="46" t="s">
        <v>513</v>
      </c>
      <c r="D50" s="47"/>
    </row>
    <row r="51" spans="1:4">
      <c r="A51" s="8" t="s">
        <v>514</v>
      </c>
      <c r="B51" s="2">
        <v>41</v>
      </c>
      <c r="C51" s="46" t="s">
        <v>515</v>
      </c>
      <c r="D51" s="47"/>
    </row>
    <row r="52" spans="1:4">
      <c r="A52" s="2"/>
      <c r="B52" s="2"/>
      <c r="C52" s="52" t="s">
        <v>516</v>
      </c>
      <c r="D52" s="52"/>
    </row>
    <row r="55" spans="1:4">
      <c r="C55" s="6"/>
    </row>
    <row r="56" spans="1:4">
      <c r="C56" s="7"/>
    </row>
    <row r="58" spans="1:4">
      <c r="A58" s="49" t="s">
        <v>517</v>
      </c>
      <c r="B58" s="50"/>
      <c r="C58" s="50"/>
      <c r="D58" s="51"/>
    </row>
    <row r="59" spans="1:4">
      <c r="A59" s="53" t="s">
        <v>518</v>
      </c>
      <c r="B59" s="53"/>
      <c r="C59" s="53"/>
      <c r="D59" s="53"/>
    </row>
    <row r="60" spans="1:4">
      <c r="A60" s="8" t="s">
        <v>519</v>
      </c>
      <c r="B60" s="2">
        <v>42</v>
      </c>
      <c r="C60" s="46" t="s">
        <v>520</v>
      </c>
      <c r="D60" s="47"/>
    </row>
    <row r="61" spans="1:4">
      <c r="A61" s="8" t="s">
        <v>521</v>
      </c>
      <c r="B61" s="2">
        <v>43</v>
      </c>
      <c r="C61" s="46" t="s">
        <v>522</v>
      </c>
      <c r="D61" s="47"/>
    </row>
    <row r="62" spans="1:4">
      <c r="A62" s="8" t="s">
        <v>523</v>
      </c>
      <c r="B62" s="2">
        <v>44</v>
      </c>
      <c r="C62" s="46" t="s">
        <v>524</v>
      </c>
      <c r="D62" s="47"/>
    </row>
    <row r="63" spans="1:4">
      <c r="A63" s="8" t="s">
        <v>525</v>
      </c>
      <c r="B63" s="2">
        <v>45</v>
      </c>
      <c r="C63" s="46" t="s">
        <v>526</v>
      </c>
      <c r="D63" s="47"/>
    </row>
    <row r="64" spans="1:4">
      <c r="A64" s="8" t="s">
        <v>527</v>
      </c>
      <c r="B64" s="2">
        <v>46</v>
      </c>
      <c r="C64" s="46" t="s">
        <v>528</v>
      </c>
      <c r="D64" s="47"/>
    </row>
    <row r="65" spans="1:4">
      <c r="A65" s="8" t="s">
        <v>529</v>
      </c>
      <c r="B65" s="2">
        <v>47</v>
      </c>
      <c r="C65" s="46" t="s">
        <v>530</v>
      </c>
      <c r="D65" s="47"/>
    </row>
    <row r="66" spans="1:4">
      <c r="A66" s="8" t="s">
        <v>531</v>
      </c>
      <c r="B66" s="2">
        <v>48</v>
      </c>
      <c r="C66" s="2" t="s">
        <v>532</v>
      </c>
      <c r="D66" s="5" t="s">
        <v>533</v>
      </c>
    </row>
    <row r="67" spans="1:4">
      <c r="A67" s="63" t="s">
        <v>534</v>
      </c>
      <c r="B67" s="64"/>
      <c r="C67" s="65"/>
      <c r="D67" s="14">
        <f>(($D$3+2)*40.8)</f>
        <v>81.599999999999994</v>
      </c>
    </row>
    <row r="68" spans="1:4">
      <c r="A68" s="63" t="s">
        <v>535</v>
      </c>
      <c r="B68" s="64"/>
      <c r="C68" s="65"/>
      <c r="D68" s="14">
        <f>(($D$3+2)*44.2)</f>
        <v>88.4</v>
      </c>
    </row>
    <row r="69" spans="1:4">
      <c r="A69" s="30"/>
      <c r="B69" s="31"/>
      <c r="C69" s="31" t="s">
        <v>536</v>
      </c>
      <c r="D69" s="14">
        <f>SUM(D67:D68)</f>
        <v>170</v>
      </c>
    </row>
    <row r="70" spans="1:4" ht="28.15" customHeight="1">
      <c r="A70" s="8" t="s">
        <v>537</v>
      </c>
      <c r="B70" s="2">
        <v>49</v>
      </c>
      <c r="C70" s="76" t="s">
        <v>538</v>
      </c>
      <c r="D70" s="81"/>
    </row>
    <row r="71" spans="1:4">
      <c r="A71" s="8" t="s">
        <v>539</v>
      </c>
      <c r="B71" s="2">
        <v>50</v>
      </c>
      <c r="C71" s="46" t="s">
        <v>540</v>
      </c>
      <c r="D71" s="47"/>
    </row>
    <row r="72" spans="1:4">
      <c r="A72" s="8" t="s">
        <v>541</v>
      </c>
      <c r="B72" s="2">
        <v>51</v>
      </c>
      <c r="C72" s="46" t="s">
        <v>542</v>
      </c>
      <c r="D72" s="47"/>
    </row>
    <row r="73" spans="1:4">
      <c r="A73" s="8" t="s">
        <v>543</v>
      </c>
      <c r="B73" s="2">
        <v>52</v>
      </c>
      <c r="C73" s="46" t="s">
        <v>544</v>
      </c>
      <c r="D73" s="47"/>
    </row>
    <row r="74" spans="1:4">
      <c r="A74" s="8" t="s">
        <v>545</v>
      </c>
      <c r="B74" s="2">
        <v>53</v>
      </c>
      <c r="C74" s="46" t="s">
        <v>546</v>
      </c>
      <c r="D74" s="47"/>
    </row>
    <row r="75" spans="1:4">
      <c r="A75" s="8" t="s">
        <v>547</v>
      </c>
      <c r="B75" s="2">
        <v>54</v>
      </c>
      <c r="C75" s="46" t="s">
        <v>548</v>
      </c>
      <c r="D75" s="47"/>
    </row>
    <row r="76" spans="1:4">
      <c r="A76" s="8" t="s">
        <v>549</v>
      </c>
      <c r="B76" s="2">
        <v>55</v>
      </c>
      <c r="C76" s="46" t="s">
        <v>550</v>
      </c>
      <c r="D76" s="47"/>
    </row>
    <row r="77" spans="1:4">
      <c r="A77" s="8" t="s">
        <v>551</v>
      </c>
      <c r="B77" s="2">
        <v>56</v>
      </c>
      <c r="C77" s="46" t="s">
        <v>552</v>
      </c>
      <c r="D77" s="47"/>
    </row>
    <row r="78" spans="1:4">
      <c r="A78" s="8" t="s">
        <v>553</v>
      </c>
      <c r="B78" s="2">
        <v>57</v>
      </c>
      <c r="C78" s="46" t="s">
        <v>554</v>
      </c>
      <c r="D78" s="47"/>
    </row>
    <row r="79" spans="1:4">
      <c r="A79" s="8" t="s">
        <v>555</v>
      </c>
      <c r="B79" s="2">
        <v>58</v>
      </c>
      <c r="C79" s="46" t="s">
        <v>556</v>
      </c>
      <c r="D79" s="47"/>
    </row>
    <row r="80" spans="1:4">
      <c r="A80" s="8" t="s">
        <v>557</v>
      </c>
      <c r="B80" s="2">
        <v>59</v>
      </c>
      <c r="C80" s="46" t="s">
        <v>558</v>
      </c>
      <c r="D80" s="47"/>
    </row>
    <row r="81" spans="1:4">
      <c r="A81" s="8" t="s">
        <v>559</v>
      </c>
      <c r="B81" s="2">
        <v>60</v>
      </c>
      <c r="C81" s="46" t="s">
        <v>560</v>
      </c>
      <c r="D81" s="47"/>
    </row>
    <row r="82" spans="1:4">
      <c r="A82" s="8" t="s">
        <v>561</v>
      </c>
      <c r="B82" s="2">
        <v>61</v>
      </c>
      <c r="C82" s="46" t="s">
        <v>562</v>
      </c>
      <c r="D82" s="47"/>
    </row>
    <row r="83" spans="1:4">
      <c r="A83" s="8" t="s">
        <v>563</v>
      </c>
      <c r="B83" s="2">
        <v>62</v>
      </c>
      <c r="C83" s="46" t="s">
        <v>564</v>
      </c>
      <c r="D83" s="47"/>
    </row>
    <row r="84" spans="1:4">
      <c r="A84" s="8" t="s">
        <v>565</v>
      </c>
      <c r="B84" s="2">
        <v>63</v>
      </c>
      <c r="C84" s="46" t="s">
        <v>566</v>
      </c>
      <c r="D84" s="47"/>
    </row>
    <row r="85" spans="1:4">
      <c r="A85" s="8" t="s">
        <v>567</v>
      </c>
      <c r="B85" s="2">
        <v>64</v>
      </c>
      <c r="C85" s="46" t="s">
        <v>568</v>
      </c>
      <c r="D85" s="47"/>
    </row>
    <row r="86" spans="1:4">
      <c r="A86" s="8" t="s">
        <v>569</v>
      </c>
      <c r="B86" s="2">
        <v>65</v>
      </c>
      <c r="C86" s="46" t="s">
        <v>570</v>
      </c>
      <c r="D86" s="47"/>
    </row>
    <row r="87" spans="1:4">
      <c r="A87" s="8" t="s">
        <v>571</v>
      </c>
      <c r="B87" s="2">
        <v>66</v>
      </c>
      <c r="C87" s="46" t="s">
        <v>572</v>
      </c>
      <c r="D87" s="47"/>
    </row>
    <row r="88" spans="1:4">
      <c r="A88" s="8" t="s">
        <v>573</v>
      </c>
      <c r="B88" s="2">
        <v>67</v>
      </c>
      <c r="C88" s="46" t="s">
        <v>574</v>
      </c>
      <c r="D88" s="47"/>
    </row>
    <row r="89" spans="1:4">
      <c r="A89" s="8" t="s">
        <v>575</v>
      </c>
      <c r="B89" s="2">
        <v>68</v>
      </c>
      <c r="C89" s="46" t="s">
        <v>576</v>
      </c>
      <c r="D89" s="47"/>
    </row>
    <row r="90" spans="1:4">
      <c r="A90" s="8" t="s">
        <v>577</v>
      </c>
      <c r="B90" s="2">
        <v>69</v>
      </c>
      <c r="C90" s="46" t="s">
        <v>578</v>
      </c>
      <c r="D90" s="47"/>
    </row>
    <row r="91" spans="1:4">
      <c r="A91" s="8" t="s">
        <v>579</v>
      </c>
      <c r="B91" s="2">
        <v>70</v>
      </c>
      <c r="C91" s="46" t="s">
        <v>580</v>
      </c>
      <c r="D91" s="47"/>
    </row>
    <row r="92" spans="1:4">
      <c r="A92" s="8" t="s">
        <v>581</v>
      </c>
      <c r="B92" s="2">
        <v>71</v>
      </c>
      <c r="C92" s="46" t="s">
        <v>582</v>
      </c>
      <c r="D92" s="47"/>
    </row>
    <row r="93" spans="1:4">
      <c r="A93" s="2"/>
      <c r="B93" s="52" t="s">
        <v>583</v>
      </c>
      <c r="C93" s="52"/>
      <c r="D93" s="52"/>
    </row>
    <row r="94" spans="1:4">
      <c r="A94" s="57" t="s">
        <v>584</v>
      </c>
      <c r="B94" s="57"/>
      <c r="C94" s="57"/>
      <c r="D94" s="57"/>
    </row>
    <row r="95" spans="1:4">
      <c r="A95" s="9" t="s">
        <v>585</v>
      </c>
      <c r="B95" s="10">
        <v>72</v>
      </c>
      <c r="C95" s="4" t="s">
        <v>586</v>
      </c>
      <c r="D95" s="2"/>
    </row>
    <row r="96" spans="1:4">
      <c r="A96" s="9" t="s">
        <v>587</v>
      </c>
      <c r="B96" s="10">
        <v>73</v>
      </c>
      <c r="C96" s="46" t="s">
        <v>588</v>
      </c>
      <c r="D96" s="47"/>
    </row>
    <row r="97" spans="1:4">
      <c r="A97" s="8" t="s">
        <v>589</v>
      </c>
      <c r="B97" s="2">
        <v>74</v>
      </c>
      <c r="C97" s="46" t="s">
        <v>590</v>
      </c>
      <c r="D97" s="58"/>
    </row>
    <row r="98" spans="1:4">
      <c r="A98" s="8" t="s">
        <v>591</v>
      </c>
      <c r="B98" s="2">
        <v>75</v>
      </c>
      <c r="C98" s="46" t="s">
        <v>592</v>
      </c>
      <c r="D98" s="47"/>
    </row>
    <row r="99" spans="1:4">
      <c r="A99" s="8" t="s">
        <v>593</v>
      </c>
      <c r="B99" s="2">
        <v>76</v>
      </c>
      <c r="C99" s="46" t="s">
        <v>594</v>
      </c>
      <c r="D99" s="47"/>
    </row>
    <row r="100" spans="1:4">
      <c r="A100" s="8" t="s">
        <v>595</v>
      </c>
      <c r="B100" s="2">
        <v>77</v>
      </c>
      <c r="C100" s="46" t="s">
        <v>596</v>
      </c>
      <c r="D100" s="47"/>
    </row>
    <row r="101" spans="1:4">
      <c r="A101" s="8" t="s">
        <v>597</v>
      </c>
      <c r="B101" s="2">
        <v>78</v>
      </c>
      <c r="C101" s="46" t="s">
        <v>598</v>
      </c>
      <c r="D101" s="47"/>
    </row>
    <row r="102" spans="1:4">
      <c r="A102" s="8" t="s">
        <v>599</v>
      </c>
      <c r="B102" s="2">
        <v>79</v>
      </c>
      <c r="C102" s="46" t="s">
        <v>600</v>
      </c>
      <c r="D102" s="47"/>
    </row>
    <row r="103" spans="1:4" s="45" customFormat="1">
      <c r="A103" s="43" t="s">
        <v>601</v>
      </c>
      <c r="B103" s="10">
        <v>80</v>
      </c>
      <c r="C103" s="27" t="s">
        <v>602</v>
      </c>
      <c r="D103" s="44"/>
    </row>
    <row r="104" spans="1:4">
      <c r="A104" s="9" t="s">
        <v>603</v>
      </c>
      <c r="B104" s="10">
        <v>81</v>
      </c>
      <c r="C104" s="46" t="s">
        <v>604</v>
      </c>
      <c r="D104" s="47"/>
    </row>
    <row r="105" spans="1:4">
      <c r="A105" s="9" t="s">
        <v>605</v>
      </c>
      <c r="B105" s="10">
        <v>82</v>
      </c>
      <c r="C105" s="46" t="s">
        <v>606</v>
      </c>
      <c r="D105" s="47"/>
    </row>
    <row r="106" spans="1:4">
      <c r="A106" s="9" t="s">
        <v>607</v>
      </c>
      <c r="B106" s="10">
        <v>83</v>
      </c>
      <c r="C106" s="46" t="s">
        <v>608</v>
      </c>
      <c r="D106" s="47"/>
    </row>
    <row r="107" spans="1:4">
      <c r="A107" s="9" t="s">
        <v>609</v>
      </c>
      <c r="B107" s="10">
        <v>84</v>
      </c>
      <c r="C107" s="27" t="s">
        <v>610</v>
      </c>
      <c r="D107" s="36"/>
    </row>
    <row r="108" spans="1:4">
      <c r="A108" s="9" t="s">
        <v>611</v>
      </c>
      <c r="B108" s="10">
        <v>85</v>
      </c>
      <c r="C108" s="46" t="s">
        <v>612</v>
      </c>
      <c r="D108" s="47"/>
    </row>
    <row r="109" spans="1:4">
      <c r="A109" s="9" t="s">
        <v>613</v>
      </c>
      <c r="B109" s="10">
        <v>86</v>
      </c>
      <c r="C109" s="46" t="s">
        <v>614</v>
      </c>
      <c r="D109" s="47"/>
    </row>
    <row r="110" spans="1:4">
      <c r="A110" s="9" t="s">
        <v>615</v>
      </c>
      <c r="B110" s="10">
        <v>87</v>
      </c>
      <c r="C110" s="24" t="s">
        <v>616</v>
      </c>
      <c r="D110" s="24"/>
    </row>
    <row r="111" spans="1:4">
      <c r="A111" s="9"/>
      <c r="B111" s="23"/>
      <c r="C111" s="25" t="s">
        <v>617</v>
      </c>
      <c r="D111" s="41">
        <v>1.3</v>
      </c>
    </row>
    <row r="112" spans="1:4">
      <c r="A112" s="9"/>
      <c r="B112" s="23"/>
      <c r="C112" s="25" t="s">
        <v>618</v>
      </c>
      <c r="D112" s="37">
        <f>(500*D111)/5</f>
        <v>130</v>
      </c>
    </row>
    <row r="113" spans="1:4">
      <c r="A113" s="9"/>
      <c r="B113" s="23"/>
      <c r="C113" s="25" t="s">
        <v>619</v>
      </c>
      <c r="D113" s="37">
        <f>500-D112</f>
        <v>370</v>
      </c>
    </row>
    <row r="114" spans="1:4">
      <c r="A114" s="9" t="s">
        <v>620</v>
      </c>
      <c r="B114" s="23">
        <v>88</v>
      </c>
      <c r="C114" s="32" t="s">
        <v>621</v>
      </c>
      <c r="D114" s="39"/>
    </row>
    <row r="115" spans="1:4">
      <c r="A115" s="9" t="s">
        <v>622</v>
      </c>
      <c r="B115" s="23">
        <v>89</v>
      </c>
      <c r="C115" s="69" t="s">
        <v>623</v>
      </c>
      <c r="D115" s="70"/>
    </row>
    <row r="116" spans="1:4">
      <c r="A116" s="9" t="s">
        <v>624</v>
      </c>
      <c r="B116" s="23">
        <v>90</v>
      </c>
      <c r="C116" s="69" t="s">
        <v>625</v>
      </c>
      <c r="D116" s="70"/>
    </row>
    <row r="117" spans="1:4">
      <c r="A117" s="9" t="s">
        <v>626</v>
      </c>
      <c r="B117" s="23">
        <v>91</v>
      </c>
      <c r="C117" s="69" t="s">
        <v>627</v>
      </c>
      <c r="D117" s="70"/>
    </row>
    <row r="118" spans="1:4">
      <c r="A118" s="9" t="s">
        <v>628</v>
      </c>
      <c r="B118" s="23">
        <v>92</v>
      </c>
      <c r="C118" s="33" t="s">
        <v>629</v>
      </c>
      <c r="D118" s="34"/>
    </row>
    <row r="119" spans="1:4">
      <c r="A119" s="9" t="s">
        <v>630</v>
      </c>
      <c r="B119" s="23">
        <v>93</v>
      </c>
      <c r="C119" s="71" t="s">
        <v>631</v>
      </c>
      <c r="D119" s="72"/>
    </row>
    <row r="120" spans="1:4">
      <c r="A120" s="9" t="s">
        <v>632</v>
      </c>
      <c r="B120" s="23">
        <v>94</v>
      </c>
      <c r="C120" s="73" t="s">
        <v>633</v>
      </c>
      <c r="D120" s="73"/>
    </row>
    <row r="121" spans="1:4">
      <c r="A121" s="9" t="s">
        <v>634</v>
      </c>
      <c r="B121" s="23">
        <v>95</v>
      </c>
      <c r="C121" s="32" t="s">
        <v>635</v>
      </c>
      <c r="D121" s="34"/>
    </row>
    <row r="122" spans="1:4">
      <c r="A122" s="9" t="s">
        <v>636</v>
      </c>
      <c r="B122" s="23">
        <v>96</v>
      </c>
      <c r="C122" s="46" t="s">
        <v>637</v>
      </c>
      <c r="D122" s="58"/>
    </row>
    <row r="123" spans="1:4">
      <c r="A123" s="9" t="s">
        <v>638</v>
      </c>
      <c r="B123" s="23">
        <v>97</v>
      </c>
      <c r="C123" s="46" t="s">
        <v>639</v>
      </c>
      <c r="D123" s="47"/>
    </row>
    <row r="124" spans="1:4">
      <c r="A124" s="9" t="s">
        <v>640</v>
      </c>
      <c r="B124" s="23">
        <v>98</v>
      </c>
      <c r="C124" s="46" t="s">
        <v>641</v>
      </c>
      <c r="D124" s="47"/>
    </row>
    <row r="125" spans="1:4">
      <c r="C125" s="6" t="s">
        <v>642</v>
      </c>
    </row>
  </sheetData>
  <mergeCells count="100">
    <mergeCell ref="C22:D22"/>
    <mergeCell ref="A10:C10"/>
    <mergeCell ref="C12:D12"/>
    <mergeCell ref="C13:D13"/>
    <mergeCell ref="C14:D14"/>
    <mergeCell ref="C15:D15"/>
    <mergeCell ref="C16:D16"/>
    <mergeCell ref="A17:D17"/>
    <mergeCell ref="C18:D18"/>
    <mergeCell ref="C19:D19"/>
    <mergeCell ref="C20:D20"/>
    <mergeCell ref="C21:D21"/>
    <mergeCell ref="A9:C9"/>
    <mergeCell ref="A1:D1"/>
    <mergeCell ref="C4:D4"/>
    <mergeCell ref="C5:D5"/>
    <mergeCell ref="C6:D6"/>
    <mergeCell ref="C7:D7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49:D49"/>
    <mergeCell ref="C36:D36"/>
    <mergeCell ref="A37:D37"/>
    <mergeCell ref="C38:D38"/>
    <mergeCell ref="C39:D39"/>
    <mergeCell ref="A41:C41"/>
    <mergeCell ref="A42:C42"/>
    <mergeCell ref="C44:D44"/>
    <mergeCell ref="C45:D45"/>
    <mergeCell ref="C46:D46"/>
    <mergeCell ref="C47:D47"/>
    <mergeCell ref="C48:D48"/>
    <mergeCell ref="C65:D65"/>
    <mergeCell ref="C50:D50"/>
    <mergeCell ref="C51:D51"/>
    <mergeCell ref="C52:D52"/>
    <mergeCell ref="A58:D58"/>
    <mergeCell ref="A59:D59"/>
    <mergeCell ref="C60:D60"/>
    <mergeCell ref="C62:D62"/>
    <mergeCell ref="C63:D63"/>
    <mergeCell ref="C64:D64"/>
    <mergeCell ref="C61:D61"/>
    <mergeCell ref="C79:D79"/>
    <mergeCell ref="A67:C67"/>
    <mergeCell ref="A68:C68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91:D91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2:D92"/>
    <mergeCell ref="B93:D93"/>
    <mergeCell ref="A94:D94"/>
    <mergeCell ref="C96:D96"/>
    <mergeCell ref="C97:D97"/>
    <mergeCell ref="C105:D105"/>
    <mergeCell ref="C106:D106"/>
    <mergeCell ref="C109:D109"/>
    <mergeCell ref="C115:D115"/>
    <mergeCell ref="C98:D98"/>
    <mergeCell ref="C99:D99"/>
    <mergeCell ref="C100:D100"/>
    <mergeCell ref="C101:D101"/>
    <mergeCell ref="C102:D102"/>
    <mergeCell ref="C104:D104"/>
    <mergeCell ref="C108:D108"/>
    <mergeCell ref="C123:D123"/>
    <mergeCell ref="C124:D124"/>
    <mergeCell ref="C116:D116"/>
    <mergeCell ref="C117:D117"/>
    <mergeCell ref="C119:D119"/>
    <mergeCell ref="C120:D120"/>
    <mergeCell ref="C122:D1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9AC63AE4060A4EB0841E49751518A1" ma:contentTypeVersion="16" ma:contentTypeDescription="Create a new document." ma:contentTypeScope="" ma:versionID="7efbd20944395af3044749fbae802001">
  <xsd:schema xmlns:xsd="http://www.w3.org/2001/XMLSchema" xmlns:xs="http://www.w3.org/2001/XMLSchema" xmlns:p="http://schemas.microsoft.com/office/2006/metadata/properties" xmlns:ns2="ff701802-113d-4d37-b72f-6ed4094120d6" xmlns:ns3="041e83a1-a141-481d-9569-60aed768ca01" xmlns:ns4="36a2e673-aec1-4a31-bb25-5bf0d2fd598e" targetNamespace="http://schemas.microsoft.com/office/2006/metadata/properties" ma:root="true" ma:fieldsID="7dc3c344acd4af5b0185617ba23693be" ns2:_="" ns3:_="" ns4:_="">
    <xsd:import namespace="ff701802-113d-4d37-b72f-6ed4094120d6"/>
    <xsd:import namespace="041e83a1-a141-481d-9569-60aed768ca01"/>
    <xsd:import namespace="36a2e673-aec1-4a31-bb25-5bf0d2fd5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01802-113d-4d37-b72f-6ed409412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c835f7-b660-4442-b8c7-c3559f13ee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e83a1-a141-481d-9569-60aed768c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2e673-aec1-4a31-bb25-5bf0d2fd598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53438ae-f6cb-4a7e-9258-146c07004fe5}" ma:internalName="TaxCatchAll" ma:showField="CatchAllData" ma:web="041e83a1-a141-481d-9569-60aed768c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147CAC05253244AA89A7DD330C80FE" ma:contentTypeVersion="57" ma:contentTypeDescription="Create a new document." ma:contentTypeScope="" ma:versionID="b4febcb633dcdbd96c94775129e734f2">
  <xsd:schema xmlns:xsd="http://www.w3.org/2001/XMLSchema" xmlns:xs="http://www.w3.org/2001/XMLSchema" xmlns:p="http://schemas.microsoft.com/office/2006/metadata/properties" xmlns:ns2="6b710c5f-2dc9-4c37-bd29-2e6939e2cde5" xmlns:ns3="7cf1ad24-137d-4da9-be11-d72e8473f7e1" targetNamespace="http://schemas.microsoft.com/office/2006/metadata/properties" ma:root="true" ma:fieldsID="6c1222fbf26748f4b033be2996352230" ns2:_="" ns3:_="">
    <xsd:import namespace="6b710c5f-2dc9-4c37-bd29-2e6939e2cde5"/>
    <xsd:import namespace="7cf1ad24-137d-4da9-be11-d72e8473f7e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10c5f-2dc9-4c37-bd29-2e6939e2cde5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1ad24-137d-4da9-be11-d72e8473f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a2e673-aec1-4a31-bb25-5bf0d2fd598e" xsi:nil="true"/>
    <lcf76f155ced4ddcb4097134ff3c332f xmlns="ff701802-113d-4d37-b72f-6ed4094120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18425D-A2EA-4D3F-8EA2-EAC798F791D6}"/>
</file>

<file path=customXml/itemProps2.xml><?xml version="1.0" encoding="utf-8"?>
<ds:datastoreItem xmlns:ds="http://schemas.openxmlformats.org/officeDocument/2006/customXml" ds:itemID="{38FCEFDF-5C15-49A9-A0EC-0ED71B7ADB84}"/>
</file>

<file path=customXml/itemProps3.xml><?xml version="1.0" encoding="utf-8"?>
<ds:datastoreItem xmlns:ds="http://schemas.openxmlformats.org/officeDocument/2006/customXml" ds:itemID="{62AD6FA7-7C4A-4716-80A2-40FA02E7EB3E}"/>
</file>

<file path=customXml/itemProps4.xml><?xml version="1.0" encoding="utf-8"?>
<ds:datastoreItem xmlns:ds="http://schemas.openxmlformats.org/officeDocument/2006/customXml" ds:itemID="{7A6EE18D-9DFB-45B8-BE7A-D35B38504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Centers for Disease Control and Prevention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Poates, Angela (CDC/OID/NCEZID) (CTR)</dc:creator>
  <dcterms:created xsi:type="dcterms:W3CDTF">2018-10-03T15:29:13Z</dcterms:created>
  <dcterms:modified xsi:type="dcterms:W3CDTF">2025-06-13T09:20:52Z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425b5854-ffe5-4dfe-adfe-a7e62ddb8bb0</vt:lpwstr>
  </property>
  <property fmtid="{D5CDD505-2E9C-101B-9397-08002B2CF9AE}" pid="3" name="MSIP_Label_7b94a7b8-f06c-4dfe-bdcc-9b548fd58c31_SiteId">
    <vt:lpwstr>9ce70869-60db-44fd-abe8-d2767077fc8f</vt:lpwstr>
  </property>
  <property fmtid="{D5CDD505-2E9C-101B-9397-08002B2CF9AE}" pid="4" name="MSIP_Label_7b94a7b8-f06c-4dfe-bdcc-9b548fd58c31_SetDate">
    <vt:lpwstr>2020-12-07T21:49:38Z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Enabled">
    <vt:lpwstr>true</vt:lpwstr>
  </property>
  <property fmtid="{D5CDD505-2E9C-101B-9397-08002B2CF9AE}" pid="8" name="MSIP_Label_7b94a7b8-f06c-4dfe-bdcc-9b548fd58c31_ContentBits">
    <vt:lpwstr>0</vt:lpwstr>
  </property>
  <property fmtid="{D5CDD505-2E9C-101B-9397-08002B2CF9AE}" pid="9" name="MSIP_Label_7b94a7b8-f06c-4dfe-bdcc-9b548fd58c31_ActionId">
    <vt:lpwstr>20079a4e-6b6b-48f0-b47c-1cafc0d4b115</vt:lpwstr>
  </property>
  <property fmtid="{D5CDD505-2E9C-101B-9397-08002B2CF9AE}" pid="10" name="ContentTypeId">
    <vt:lpwstr>0x0101001F9AC63AE4060A4EB0841E49751518A1</vt:lpwstr>
  </property>
</Properties>
</file>