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05"/>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E46A5431-411D-4377-8E24-CB59757CA7E5}" xr6:coauthVersionLast="47" xr6:coauthVersionMax="47" xr10:uidLastSave="{00000000-0000-0000-0000-000000000000}"/>
  <bookViews>
    <workbookView xWindow="-108" yWindow="-108" windowWidth="23256" windowHeight="13896" tabRatio="776" firstSheet="6" activeTab="6" xr2:uid="{00000000-000D-0000-FFFF-FFFF00000000}"/>
  </bookViews>
  <sheets>
    <sheet name="Library Prep" sheetId="1" r:id="rId1"/>
    <sheet name="MiSeq_SampleSheet" sheetId="13" r:id="rId2"/>
    <sheet name="MiniSeq_SampleSheet" sheetId="14" r:id="rId3"/>
    <sheet name="iSeq_SampleSheet" sheetId="12" r:id="rId4"/>
    <sheet name="NextSeq Import Sample Template" sheetId="16" r:id="rId5"/>
    <sheet name="Metrics" sheetId="5" r:id="rId6"/>
    <sheet name="Indices" sheetId="15" r:id="rId7"/>
  </sheets>
  <externalReferences>
    <externalReference r:id="rId8"/>
  </externalReferences>
  <definedNames>
    <definedName name="CD_Lookup">#REF!</definedName>
    <definedName name="IndexKits">#REF!</definedName>
    <definedName name="LibraryVolume">'[1]Library Prep'!$D$65</definedName>
    <definedName name="LoadingConcentration">'[1]Library Prep'!$D$64</definedName>
    <definedName name="Molarity" localSheetId="6">'[1]Library Prep'!$D$59</definedName>
    <definedName name="Molarity">'Library Prep'!$D$134</definedName>
    <definedName name="PoolConcentration" localSheetId="6">'[1]Library Prep'!$D$58</definedName>
    <definedName name="PoolConcentration">'Library Prep'!$D$133</definedName>
    <definedName name="PoolDilution" localSheetId="6">'[1]Library Prep'!$D$60</definedName>
    <definedName name="PoolDilution">'Library Prep'!$D$135</definedName>
    <definedName name="RSBDilution">'Library Prep'!$D$136</definedName>
    <definedName name="UD_SetA_Lookup">#REF!</definedName>
    <definedName name="UD_SetB_Lookup">#REF!</definedName>
    <definedName name="UD_SetC_Lookup">#REF!</definedName>
    <definedName name="UD_SetD_Lookup">#REF!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3" i="1" l="1"/>
  <c r="H18" i="5"/>
  <c r="H19" i="5"/>
  <c r="H20" i="5"/>
  <c r="H21" i="5"/>
  <c r="H22" i="5"/>
  <c r="H23" i="5"/>
  <c r="H24" i="5"/>
  <c r="H25" i="5"/>
  <c r="H26" i="5"/>
  <c r="H27" i="5"/>
  <c r="H28" i="5"/>
  <c r="H29" i="5"/>
  <c r="H30" i="5"/>
  <c r="H31" i="5"/>
  <c r="H32" i="5"/>
  <c r="H33" i="5"/>
  <c r="H34" i="5"/>
  <c r="H35" i="5"/>
  <c r="H36" i="5"/>
  <c r="H37" i="5"/>
  <c r="H38" i="5"/>
  <c r="H39" i="5"/>
  <c r="H40" i="5"/>
  <c r="H41" i="5"/>
  <c r="H42" i="5"/>
  <c r="H43" i="5"/>
  <c r="H44" i="5"/>
  <c r="H45" i="5"/>
  <c r="H46" i="5"/>
  <c r="H47" i="5"/>
  <c r="H48" i="5"/>
  <c r="H49" i="5"/>
  <c r="H50" i="5"/>
  <c r="H51" i="5"/>
  <c r="H52" i="5"/>
  <c r="H53" i="5"/>
  <c r="H54" i="5"/>
  <c r="H55" i="5"/>
  <c r="H56" i="5"/>
  <c r="H57" i="5"/>
  <c r="H58" i="5"/>
  <c r="H59" i="5"/>
  <c r="H60" i="5"/>
  <c r="H61" i="5"/>
  <c r="H62" i="5"/>
  <c r="H63" i="5"/>
  <c r="H64" i="5"/>
  <c r="H65" i="5"/>
  <c r="H66" i="5"/>
  <c r="H67" i="5"/>
  <c r="H68" i="5"/>
  <c r="H69" i="5"/>
  <c r="H70" i="5"/>
  <c r="H71" i="5"/>
  <c r="H72" i="5"/>
  <c r="H73" i="5"/>
  <c r="H74" i="5"/>
  <c r="H75" i="5"/>
  <c r="H76" i="5"/>
  <c r="H77" i="5"/>
  <c r="H78" i="5"/>
  <c r="H79" i="5"/>
  <c r="H80" i="5"/>
  <c r="H81" i="5"/>
  <c r="H82" i="5"/>
  <c r="H83" i="5"/>
  <c r="H84" i="5"/>
  <c r="H85" i="5"/>
  <c r="H86" i="5"/>
  <c r="H87" i="5"/>
  <c r="H88" i="5"/>
  <c r="H89" i="5"/>
  <c r="H90" i="5"/>
  <c r="H91" i="5"/>
  <c r="H92" i="5"/>
  <c r="H93" i="5"/>
  <c r="H94" i="5"/>
  <c r="H95" i="5"/>
  <c r="H96" i="5"/>
  <c r="H97" i="5"/>
  <c r="H98" i="5"/>
  <c r="H99" i="5"/>
  <c r="H100" i="5"/>
  <c r="H101" i="5"/>
  <c r="H102" i="5"/>
  <c r="H103" i="5"/>
  <c r="H104" i="5"/>
  <c r="H105" i="5"/>
  <c r="H106" i="5"/>
  <c r="H107" i="5"/>
  <c r="H108" i="5"/>
  <c r="H109" i="5"/>
  <c r="H110" i="5"/>
  <c r="H111" i="5"/>
  <c r="H112" i="5"/>
  <c r="H113" i="5"/>
  <c r="H114" i="5"/>
  <c r="H115" i="5"/>
  <c r="H116" i="5"/>
  <c r="H117" i="5"/>
  <c r="H118" i="5"/>
  <c r="H119" i="5"/>
  <c r="H120" i="5"/>
  <c r="H121" i="5"/>
  <c r="H122" i="5"/>
  <c r="H123" i="5"/>
  <c r="H124" i="5"/>
  <c r="H125" i="5"/>
  <c r="H126" i="5"/>
  <c r="H127" i="5"/>
  <c r="H128" i="5"/>
  <c r="H129" i="5"/>
  <c r="H130" i="5"/>
  <c r="H131" i="5"/>
  <c r="H132" i="5"/>
  <c r="H17" i="5"/>
  <c r="I37" i="5"/>
  <c r="I38" i="5"/>
  <c r="I39" i="5"/>
  <c r="I40" i="5"/>
  <c r="I41" i="5"/>
  <c r="I42" i="5"/>
  <c r="I43" i="5"/>
  <c r="I44" i="5"/>
  <c r="I45" i="5"/>
  <c r="I46" i="5"/>
  <c r="I47" i="5"/>
  <c r="I48" i="5"/>
  <c r="I49" i="5"/>
  <c r="I50" i="5"/>
  <c r="I51" i="5"/>
  <c r="I52" i="5"/>
  <c r="I53" i="5"/>
  <c r="I54" i="5"/>
  <c r="I55" i="5"/>
  <c r="I56" i="5"/>
  <c r="I57" i="5"/>
  <c r="I58" i="5"/>
  <c r="I59" i="5"/>
  <c r="I60" i="5"/>
  <c r="I61" i="5"/>
  <c r="I62" i="5"/>
  <c r="I63" i="5"/>
  <c r="I64" i="5"/>
  <c r="I65" i="5"/>
  <c r="I66" i="5"/>
  <c r="I67" i="5"/>
  <c r="I68" i="5"/>
  <c r="I69" i="5"/>
  <c r="I70" i="5"/>
  <c r="I71" i="5"/>
  <c r="I72" i="5"/>
  <c r="I73" i="5"/>
  <c r="I74" i="5"/>
  <c r="I75"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09" i="5"/>
  <c r="I110" i="5"/>
  <c r="I111" i="5"/>
  <c r="I112" i="5"/>
  <c r="I113" i="5"/>
  <c r="I114" i="5"/>
  <c r="I115" i="5"/>
  <c r="I116" i="5"/>
  <c r="I117" i="5"/>
  <c r="I118" i="5"/>
  <c r="I119" i="5"/>
  <c r="I120" i="5"/>
  <c r="I121" i="5"/>
  <c r="I122" i="5"/>
  <c r="I123" i="5"/>
  <c r="I124" i="5"/>
  <c r="I125" i="5"/>
  <c r="I126" i="5"/>
  <c r="I127" i="5"/>
  <c r="I128" i="5"/>
  <c r="I129" i="5"/>
  <c r="I130" i="5"/>
  <c r="I131" i="5"/>
  <c r="I132" i="5"/>
  <c r="A2" i="16"/>
  <c r="A3" i="16"/>
  <c r="A4" i="16"/>
  <c r="A5" i="16"/>
  <c r="A6" i="16"/>
  <c r="A7" i="16"/>
  <c r="A8" i="16"/>
  <c r="A9" i="16"/>
  <c r="A10" i="16"/>
  <c r="A11" i="16"/>
  <c r="A12" i="16"/>
  <c r="A13" i="16"/>
  <c r="A14" i="16"/>
  <c r="A15" i="16"/>
  <c r="A16" i="16"/>
  <c r="A17" i="16"/>
  <c r="A18" i="16"/>
  <c r="A19" i="16"/>
  <c r="A20" i="16"/>
  <c r="A21" i="16"/>
  <c r="A22" i="16"/>
  <c r="A23" i="16"/>
  <c r="A24" i="16"/>
  <c r="A25" i="16"/>
  <c r="A26" i="16"/>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61" i="16"/>
  <c r="A62" i="16"/>
  <c r="A63" i="16"/>
  <c r="A64" i="16"/>
  <c r="A65" i="16"/>
  <c r="A66" i="16"/>
  <c r="A67" i="16"/>
  <c r="A68" i="16"/>
  <c r="A69" i="16"/>
  <c r="A70" i="16"/>
  <c r="A71" i="16"/>
  <c r="A72" i="16"/>
  <c r="A73" i="16"/>
  <c r="A74" i="16"/>
  <c r="A75" i="16"/>
  <c r="A76" i="16"/>
  <c r="A77" i="16"/>
  <c r="A78" i="16"/>
  <c r="A79" i="16"/>
  <c r="A80" i="16"/>
  <c r="A81" i="16"/>
  <c r="A82" i="16"/>
  <c r="A83" i="16"/>
  <c r="A84" i="16"/>
  <c r="A85" i="16"/>
  <c r="A86" i="16"/>
  <c r="A87" i="16"/>
  <c r="A88" i="16"/>
  <c r="A89" i="16"/>
  <c r="A90" i="16"/>
  <c r="A91" i="16"/>
  <c r="A92" i="16"/>
  <c r="A93" i="16"/>
  <c r="A94" i="16"/>
  <c r="A95" i="16"/>
  <c r="A96" i="16"/>
  <c r="A97" i="16"/>
  <c r="A98" i="16"/>
  <c r="A99" i="16"/>
  <c r="A100" i="16"/>
  <c r="A101" i="16"/>
  <c r="A102" i="16"/>
  <c r="A103" i="16"/>
  <c r="A104" i="16"/>
  <c r="A105" i="16"/>
  <c r="A106" i="16"/>
  <c r="A107" i="16"/>
  <c r="A108" i="16"/>
  <c r="A109" i="16"/>
  <c r="A110" i="16"/>
  <c r="A111" i="16"/>
  <c r="A112" i="16"/>
  <c r="A113" i="16"/>
  <c r="A114" i="16"/>
  <c r="A115" i="16"/>
  <c r="A116" i="16"/>
  <c r="A117" i="16"/>
  <c r="B2" i="16"/>
  <c r="B4" i="16"/>
  <c r="B3" i="16"/>
  <c r="B5" i="16"/>
  <c r="B6" i="16"/>
  <c r="B7" i="16"/>
  <c r="B8" i="16"/>
  <c r="B9" i="16"/>
  <c r="B10" i="16"/>
  <c r="B11" i="16"/>
  <c r="B12" i="16"/>
  <c r="B13" i="16"/>
  <c r="B14" i="16"/>
  <c r="B15" i="16"/>
  <c r="B16" i="16"/>
  <c r="B17" i="16"/>
  <c r="B18" i="16"/>
  <c r="B19" i="16"/>
  <c r="B20" i="16"/>
  <c r="B21" i="16"/>
  <c r="B22" i="16"/>
  <c r="B23" i="16"/>
  <c r="B24" i="16"/>
  <c r="B25" i="16"/>
  <c r="B26" i="16"/>
  <c r="B27" i="16"/>
  <c r="B28" i="16"/>
  <c r="B29" i="16"/>
  <c r="B30" i="16"/>
  <c r="B31" i="16"/>
  <c r="B32" i="16"/>
  <c r="B33" i="16"/>
  <c r="B34" i="16"/>
  <c r="B35" i="16"/>
  <c r="B36" i="16"/>
  <c r="B37" i="16"/>
  <c r="B38" i="16"/>
  <c r="B39" i="16"/>
  <c r="B40" i="16"/>
  <c r="B41" i="16"/>
  <c r="B42" i="16"/>
  <c r="B43" i="16"/>
  <c r="B44" i="16"/>
  <c r="B45" i="16"/>
  <c r="B46" i="16"/>
  <c r="B47" i="16"/>
  <c r="B48" i="16"/>
  <c r="B49" i="16"/>
  <c r="B50" i="16"/>
  <c r="B51" i="16"/>
  <c r="B52" i="16"/>
  <c r="B53" i="16"/>
  <c r="B54" i="16"/>
  <c r="B55" i="16"/>
  <c r="B56" i="16"/>
  <c r="B57" i="16"/>
  <c r="B58" i="16"/>
  <c r="B59" i="16"/>
  <c r="B60" i="16"/>
  <c r="B61" i="16"/>
  <c r="B62" i="16"/>
  <c r="B63" i="16"/>
  <c r="B64" i="16"/>
  <c r="B65" i="16"/>
  <c r="B66" i="16"/>
  <c r="B67" i="16"/>
  <c r="B68" i="16"/>
  <c r="B69" i="16"/>
  <c r="B70" i="16"/>
  <c r="B71" i="16"/>
  <c r="B72" i="16"/>
  <c r="B73" i="16"/>
  <c r="B74" i="16"/>
  <c r="B75" i="16"/>
  <c r="B76" i="16"/>
  <c r="B77" i="16"/>
  <c r="B78" i="16"/>
  <c r="B79" i="16"/>
  <c r="B80" i="16"/>
  <c r="B81" i="16"/>
  <c r="B82" i="16"/>
  <c r="B83" i="16"/>
  <c r="B84" i="16"/>
  <c r="B85" i="16"/>
  <c r="B86" i="16"/>
  <c r="B87" i="16"/>
  <c r="B88" i="16"/>
  <c r="B89" i="16"/>
  <c r="B90" i="16"/>
  <c r="B91" i="16"/>
  <c r="B92" i="16"/>
  <c r="B93" i="16"/>
  <c r="B94" i="16"/>
  <c r="B95" i="16"/>
  <c r="B96" i="16"/>
  <c r="B97" i="16"/>
  <c r="B98" i="16"/>
  <c r="B99" i="16"/>
  <c r="B100" i="16"/>
  <c r="B101" i="16"/>
  <c r="B102" i="16"/>
  <c r="B103" i="16"/>
  <c r="B104" i="16"/>
  <c r="B105" i="16"/>
  <c r="B106" i="16"/>
  <c r="B107" i="16"/>
  <c r="B108" i="16"/>
  <c r="B109" i="16"/>
  <c r="B110" i="16"/>
  <c r="B111" i="16"/>
  <c r="B112" i="16"/>
  <c r="B113" i="16"/>
  <c r="B114" i="16"/>
  <c r="B115" i="16"/>
  <c r="B116" i="16"/>
  <c r="B117" i="16"/>
  <c r="A17" i="13"/>
  <c r="A18" i="13"/>
  <c r="A19" i="13"/>
  <c r="C7" i="16" l="1"/>
  <c r="C8" i="16"/>
  <c r="C9" i="16"/>
  <c r="C10" i="16"/>
  <c r="C11" i="16"/>
  <c r="C12" i="16"/>
  <c r="C13" i="16"/>
  <c r="C14" i="16"/>
  <c r="C15"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48" i="16"/>
  <c r="C49" i="16"/>
  <c r="C50" i="16"/>
  <c r="C51" i="16"/>
  <c r="C52" i="16"/>
  <c r="C53" i="16"/>
  <c r="C54" i="16"/>
  <c r="C55" i="16"/>
  <c r="C56" i="16"/>
  <c r="C57" i="16"/>
  <c r="C58" i="16"/>
  <c r="C59" i="16"/>
  <c r="C60" i="16"/>
  <c r="C61" i="16"/>
  <c r="C62" i="16"/>
  <c r="C63" i="16"/>
  <c r="C64" i="16"/>
  <c r="C65" i="16"/>
  <c r="C66" i="16"/>
  <c r="C67" i="16"/>
  <c r="C68" i="16"/>
  <c r="C69" i="16"/>
  <c r="C70" i="16"/>
  <c r="C71" i="16"/>
  <c r="C72" i="16"/>
  <c r="C73" i="16"/>
  <c r="C74" i="16"/>
  <c r="C75" i="16"/>
  <c r="C76" i="16"/>
  <c r="C77" i="16"/>
  <c r="C78" i="16"/>
  <c r="C79" i="16"/>
  <c r="C80" i="16"/>
  <c r="C81" i="16"/>
  <c r="C82" i="16"/>
  <c r="C83" i="16"/>
  <c r="C84" i="16"/>
  <c r="C85" i="16"/>
  <c r="C86" i="16"/>
  <c r="C87" i="16"/>
  <c r="C88" i="16"/>
  <c r="C89" i="16"/>
  <c r="C90" i="16"/>
  <c r="C91" i="16"/>
  <c r="C92" i="16"/>
  <c r="C93" i="16"/>
  <c r="C94" i="16"/>
  <c r="C95" i="16"/>
  <c r="C96" i="16"/>
  <c r="C97" i="16"/>
  <c r="C98" i="16"/>
  <c r="C99" i="16"/>
  <c r="C100" i="16"/>
  <c r="C101" i="16"/>
  <c r="C102" i="16"/>
  <c r="C103" i="16"/>
  <c r="C104" i="16"/>
  <c r="C105" i="16"/>
  <c r="C106" i="16"/>
  <c r="C107" i="16"/>
  <c r="C108" i="16"/>
  <c r="C109" i="16"/>
  <c r="C110" i="16"/>
  <c r="C111" i="16"/>
  <c r="C112" i="16"/>
  <c r="C113" i="16"/>
  <c r="C114" i="16"/>
  <c r="C115" i="16"/>
  <c r="C116" i="16"/>
  <c r="C117" i="16"/>
  <c r="A20" i="12"/>
  <c r="C20" i="12"/>
  <c r="D20" i="12" s="1"/>
  <c r="E20" i="12" s="1"/>
  <c r="I20" i="12"/>
  <c r="A21" i="12"/>
  <c r="C21" i="12"/>
  <c r="D21" i="12" s="1"/>
  <c r="E21" i="12" s="1"/>
  <c r="I21" i="12"/>
  <c r="A22" i="12"/>
  <c r="C22" i="12"/>
  <c r="D22" i="12" s="1"/>
  <c r="E22" i="12" s="1"/>
  <c r="I22" i="12"/>
  <c r="A23" i="12"/>
  <c r="C23" i="12"/>
  <c r="D23" i="12" s="1"/>
  <c r="E23" i="12" s="1"/>
  <c r="I23" i="12"/>
  <c r="A24" i="12"/>
  <c r="C24" i="12"/>
  <c r="D24" i="12" s="1"/>
  <c r="E24" i="12" s="1"/>
  <c r="I24" i="12"/>
  <c r="A25" i="12"/>
  <c r="C25" i="12"/>
  <c r="D25" i="12" s="1"/>
  <c r="E25" i="12" s="1"/>
  <c r="I25" i="12"/>
  <c r="A26" i="12"/>
  <c r="C26" i="12"/>
  <c r="D26" i="12" s="1"/>
  <c r="E26" i="12" s="1"/>
  <c r="I26" i="12"/>
  <c r="A27" i="12"/>
  <c r="C27" i="12"/>
  <c r="D27" i="12" s="1"/>
  <c r="E27" i="12" s="1"/>
  <c r="I27" i="12"/>
  <c r="A28" i="12"/>
  <c r="C28" i="12"/>
  <c r="D28" i="12" s="1"/>
  <c r="E28" i="12" s="1"/>
  <c r="I28" i="12"/>
  <c r="A29" i="12"/>
  <c r="C29" i="12"/>
  <c r="D29" i="12" s="1"/>
  <c r="E29" i="12" s="1"/>
  <c r="I29" i="12"/>
  <c r="A30" i="12"/>
  <c r="C30" i="12"/>
  <c r="I30" i="12"/>
  <c r="A31" i="12"/>
  <c r="C31" i="12"/>
  <c r="I31" i="12"/>
  <c r="A32" i="12"/>
  <c r="C32" i="12"/>
  <c r="I32" i="12"/>
  <c r="A33" i="12"/>
  <c r="C33" i="12"/>
  <c r="I33" i="12"/>
  <c r="A34" i="12"/>
  <c r="C34" i="12"/>
  <c r="I34" i="12"/>
  <c r="A35" i="12"/>
  <c r="C35" i="12"/>
  <c r="H35" i="12" s="1"/>
  <c r="I35" i="12"/>
  <c r="A36" i="12"/>
  <c r="C36" i="12"/>
  <c r="H36" i="12" s="1"/>
  <c r="I36" i="12"/>
  <c r="A37" i="12"/>
  <c r="C37" i="12"/>
  <c r="I37" i="12"/>
  <c r="A38" i="12"/>
  <c r="C38" i="12"/>
  <c r="H38" i="12" s="1"/>
  <c r="I38" i="12"/>
  <c r="A39" i="12"/>
  <c r="C39" i="12"/>
  <c r="H39" i="12" s="1"/>
  <c r="I39" i="12"/>
  <c r="A40" i="12"/>
  <c r="C40" i="12"/>
  <c r="H40" i="12" s="1"/>
  <c r="I40" i="12"/>
  <c r="A41" i="12"/>
  <c r="C41" i="12"/>
  <c r="H41" i="12" s="1"/>
  <c r="I41" i="12"/>
  <c r="A42" i="12"/>
  <c r="C42" i="12"/>
  <c r="I42" i="12"/>
  <c r="A43" i="12"/>
  <c r="C43" i="12"/>
  <c r="H43" i="12" s="1"/>
  <c r="I43" i="12"/>
  <c r="A44" i="12"/>
  <c r="C44" i="12"/>
  <c r="H44" i="12" s="1"/>
  <c r="I44" i="12"/>
  <c r="A45" i="12"/>
  <c r="C45" i="12"/>
  <c r="I45" i="12"/>
  <c r="A46" i="12"/>
  <c r="C46" i="12"/>
  <c r="H46" i="12" s="1"/>
  <c r="I46" i="12"/>
  <c r="A47" i="12"/>
  <c r="C47" i="12"/>
  <c r="H47" i="12" s="1"/>
  <c r="I47" i="12"/>
  <c r="A48" i="12"/>
  <c r="C48" i="12"/>
  <c r="H48" i="12" s="1"/>
  <c r="I48" i="12"/>
  <c r="A49" i="12"/>
  <c r="C49" i="12"/>
  <c r="H49" i="12" s="1"/>
  <c r="I49" i="12"/>
  <c r="A50" i="12"/>
  <c r="C50" i="12"/>
  <c r="I50" i="12"/>
  <c r="A51" i="12"/>
  <c r="C51" i="12"/>
  <c r="H51" i="12" s="1"/>
  <c r="I51" i="12"/>
  <c r="A52" i="12"/>
  <c r="C52" i="12"/>
  <c r="H52" i="12" s="1"/>
  <c r="I52" i="12"/>
  <c r="A53" i="12"/>
  <c r="C53" i="12"/>
  <c r="I53" i="12"/>
  <c r="A54" i="12"/>
  <c r="C54" i="12"/>
  <c r="H54" i="12" s="1"/>
  <c r="I54" i="12"/>
  <c r="A55" i="12"/>
  <c r="C55" i="12"/>
  <c r="H55" i="12" s="1"/>
  <c r="I55" i="12"/>
  <c r="A56" i="12"/>
  <c r="C56" i="12"/>
  <c r="H56" i="12" s="1"/>
  <c r="I56" i="12"/>
  <c r="A57" i="12"/>
  <c r="C57" i="12"/>
  <c r="H57" i="12" s="1"/>
  <c r="I57" i="12"/>
  <c r="A58" i="12"/>
  <c r="C58" i="12"/>
  <c r="I58" i="12"/>
  <c r="A59" i="12"/>
  <c r="C59" i="12"/>
  <c r="H59" i="12" s="1"/>
  <c r="I59" i="12"/>
  <c r="A60" i="12"/>
  <c r="C60" i="12"/>
  <c r="H60" i="12" s="1"/>
  <c r="I60" i="12"/>
  <c r="A61" i="12"/>
  <c r="C61" i="12"/>
  <c r="I61" i="12"/>
  <c r="A62" i="12"/>
  <c r="C62" i="12"/>
  <c r="H62" i="12" s="1"/>
  <c r="I62" i="12"/>
  <c r="A63" i="12"/>
  <c r="C63" i="12"/>
  <c r="H63" i="12" s="1"/>
  <c r="I63" i="12"/>
  <c r="A64" i="12"/>
  <c r="C64" i="12"/>
  <c r="H64" i="12" s="1"/>
  <c r="I64" i="12"/>
  <c r="A65" i="12"/>
  <c r="C65" i="12"/>
  <c r="H65" i="12" s="1"/>
  <c r="I65" i="12"/>
  <c r="A66" i="12"/>
  <c r="C66" i="12"/>
  <c r="I66" i="12"/>
  <c r="A67" i="12"/>
  <c r="C67" i="12"/>
  <c r="H67" i="12" s="1"/>
  <c r="I67" i="12"/>
  <c r="A68" i="12"/>
  <c r="C68" i="12"/>
  <c r="H68" i="12" s="1"/>
  <c r="I68" i="12"/>
  <c r="A69" i="12"/>
  <c r="C69" i="12"/>
  <c r="I69" i="12"/>
  <c r="A70" i="12"/>
  <c r="C70" i="12"/>
  <c r="H70" i="12" s="1"/>
  <c r="I70" i="12"/>
  <c r="A71" i="12"/>
  <c r="C71" i="12"/>
  <c r="H71" i="12" s="1"/>
  <c r="I71" i="12"/>
  <c r="A72" i="12"/>
  <c r="C72" i="12"/>
  <c r="H72" i="12" s="1"/>
  <c r="I72" i="12"/>
  <c r="A73" i="12"/>
  <c r="C73" i="12"/>
  <c r="H73" i="12" s="1"/>
  <c r="I73" i="12"/>
  <c r="A74" i="12"/>
  <c r="C74" i="12"/>
  <c r="H74" i="12" s="1"/>
  <c r="I74" i="12"/>
  <c r="A75" i="12"/>
  <c r="C75" i="12"/>
  <c r="H75" i="12" s="1"/>
  <c r="I75" i="12"/>
  <c r="A76" i="12"/>
  <c r="C76" i="12"/>
  <c r="H76" i="12" s="1"/>
  <c r="I76" i="12"/>
  <c r="A77" i="12"/>
  <c r="C77" i="12"/>
  <c r="I77" i="12"/>
  <c r="A78" i="12"/>
  <c r="C78" i="12"/>
  <c r="H78" i="12" s="1"/>
  <c r="I78" i="12"/>
  <c r="A79" i="12"/>
  <c r="C79" i="12"/>
  <c r="H79" i="12" s="1"/>
  <c r="I79" i="12"/>
  <c r="A80" i="12"/>
  <c r="C80" i="12"/>
  <c r="H80" i="12" s="1"/>
  <c r="I80" i="12"/>
  <c r="A81" i="12"/>
  <c r="C81" i="12"/>
  <c r="H81" i="12" s="1"/>
  <c r="I81" i="12"/>
  <c r="A82" i="12"/>
  <c r="C82" i="12"/>
  <c r="I82" i="12"/>
  <c r="A83" i="12"/>
  <c r="C83" i="12"/>
  <c r="H83" i="12" s="1"/>
  <c r="I83" i="12"/>
  <c r="A84" i="12"/>
  <c r="C84" i="12"/>
  <c r="H84" i="12" s="1"/>
  <c r="I84" i="12"/>
  <c r="A85" i="12"/>
  <c r="C85" i="12"/>
  <c r="I85" i="12"/>
  <c r="A86" i="12"/>
  <c r="C86" i="12"/>
  <c r="H86" i="12" s="1"/>
  <c r="I86" i="12"/>
  <c r="A87" i="12"/>
  <c r="C87" i="12"/>
  <c r="H87" i="12" s="1"/>
  <c r="I87" i="12"/>
  <c r="A88" i="12"/>
  <c r="C88" i="12"/>
  <c r="H88" i="12" s="1"/>
  <c r="I88" i="12"/>
  <c r="A89" i="12"/>
  <c r="C89" i="12"/>
  <c r="H89" i="12" s="1"/>
  <c r="I89" i="12"/>
  <c r="A90" i="12"/>
  <c r="C90" i="12"/>
  <c r="I90" i="12"/>
  <c r="A91" i="12"/>
  <c r="C91" i="12"/>
  <c r="H91" i="12" s="1"/>
  <c r="I91" i="12"/>
  <c r="A92" i="12"/>
  <c r="C92" i="12"/>
  <c r="H92" i="12" s="1"/>
  <c r="I92" i="12"/>
  <c r="A93" i="12"/>
  <c r="C93" i="12"/>
  <c r="I93" i="12"/>
  <c r="A94" i="12"/>
  <c r="C94" i="12"/>
  <c r="H94" i="12" s="1"/>
  <c r="I94" i="12"/>
  <c r="A95" i="12"/>
  <c r="C95" i="12"/>
  <c r="H95" i="12" s="1"/>
  <c r="I95" i="12"/>
  <c r="A96" i="12"/>
  <c r="C96" i="12"/>
  <c r="H96" i="12" s="1"/>
  <c r="I96" i="12"/>
  <c r="A97" i="12"/>
  <c r="C97" i="12"/>
  <c r="H97" i="12" s="1"/>
  <c r="I97" i="12"/>
  <c r="A98" i="12"/>
  <c r="C98" i="12"/>
  <c r="I98" i="12"/>
  <c r="A99" i="12"/>
  <c r="C99" i="12"/>
  <c r="H99" i="12" s="1"/>
  <c r="I99" i="12"/>
  <c r="A100" i="12"/>
  <c r="C100" i="12"/>
  <c r="H100" i="12" s="1"/>
  <c r="I100" i="12"/>
  <c r="A101" i="12"/>
  <c r="C101" i="12"/>
  <c r="I101" i="12"/>
  <c r="A102" i="12"/>
  <c r="C102" i="12"/>
  <c r="H102" i="12" s="1"/>
  <c r="I102" i="12"/>
  <c r="A103" i="12"/>
  <c r="C103" i="12"/>
  <c r="H103" i="12" s="1"/>
  <c r="I103" i="12"/>
  <c r="A104" i="12"/>
  <c r="C104" i="12"/>
  <c r="H104" i="12" s="1"/>
  <c r="I104" i="12"/>
  <c r="A105" i="12"/>
  <c r="C105" i="12"/>
  <c r="D105" i="12" s="1"/>
  <c r="E105" i="12" s="1"/>
  <c r="I105" i="12"/>
  <c r="A106" i="12"/>
  <c r="C106" i="12"/>
  <c r="D106" i="12" s="1"/>
  <c r="E106" i="12" s="1"/>
  <c r="I106" i="12"/>
  <c r="A107" i="12"/>
  <c r="C107" i="12"/>
  <c r="D107" i="12" s="1"/>
  <c r="E107" i="12" s="1"/>
  <c r="I107" i="12"/>
  <c r="A108" i="12"/>
  <c r="C108" i="12"/>
  <c r="D108" i="12" s="1"/>
  <c r="E108" i="12" s="1"/>
  <c r="I108" i="12"/>
  <c r="A109" i="12"/>
  <c r="C109" i="12"/>
  <c r="D109" i="12" s="1"/>
  <c r="E109" i="12" s="1"/>
  <c r="I109" i="12"/>
  <c r="A110" i="12"/>
  <c r="C110" i="12"/>
  <c r="D110" i="12" s="1"/>
  <c r="E110" i="12" s="1"/>
  <c r="I110" i="12"/>
  <c r="A111" i="12"/>
  <c r="C111" i="12"/>
  <c r="D111" i="12" s="1"/>
  <c r="E111" i="12" s="1"/>
  <c r="I111" i="12"/>
  <c r="A112" i="12"/>
  <c r="C112" i="12"/>
  <c r="D112" i="12" s="1"/>
  <c r="E112" i="12" s="1"/>
  <c r="I112" i="12"/>
  <c r="A113" i="12"/>
  <c r="C113" i="12"/>
  <c r="D113" i="12" s="1"/>
  <c r="E113" i="12" s="1"/>
  <c r="I113" i="12"/>
  <c r="A114" i="12"/>
  <c r="C114" i="12"/>
  <c r="D114" i="12" s="1"/>
  <c r="E114" i="12" s="1"/>
  <c r="I114" i="12"/>
  <c r="A115" i="12"/>
  <c r="C115" i="12"/>
  <c r="D115" i="12" s="1"/>
  <c r="E115" i="12" s="1"/>
  <c r="I115" i="12"/>
  <c r="A116" i="12"/>
  <c r="C116" i="12"/>
  <c r="D116" i="12" s="1"/>
  <c r="E116" i="12" s="1"/>
  <c r="I116" i="12"/>
  <c r="A117" i="12"/>
  <c r="C117" i="12"/>
  <c r="D117" i="12" s="1"/>
  <c r="E117" i="12" s="1"/>
  <c r="I117" i="12"/>
  <c r="A118" i="12"/>
  <c r="C118" i="12"/>
  <c r="D118" i="12" s="1"/>
  <c r="E118" i="12" s="1"/>
  <c r="I118" i="12"/>
  <c r="A119" i="12"/>
  <c r="C119" i="12"/>
  <c r="D119" i="12" s="1"/>
  <c r="E119" i="12" s="1"/>
  <c r="I119" i="12"/>
  <c r="A120" i="12"/>
  <c r="C120" i="12"/>
  <c r="H120" i="12" s="1"/>
  <c r="I120" i="12"/>
  <c r="A121" i="12"/>
  <c r="C121" i="12"/>
  <c r="D121" i="12" s="1"/>
  <c r="E121" i="12" s="1"/>
  <c r="I121" i="12"/>
  <c r="A122" i="12"/>
  <c r="C122" i="12"/>
  <c r="D122" i="12" s="1"/>
  <c r="E122" i="12" s="1"/>
  <c r="I122" i="12"/>
  <c r="A123" i="12"/>
  <c r="C123" i="12"/>
  <c r="D123" i="12" s="1"/>
  <c r="E123" i="12" s="1"/>
  <c r="I123" i="12"/>
  <c r="A124" i="12"/>
  <c r="C124" i="12"/>
  <c r="D124" i="12" s="1"/>
  <c r="E124" i="12" s="1"/>
  <c r="I124" i="12"/>
  <c r="A125" i="12"/>
  <c r="C125" i="12"/>
  <c r="D125" i="12" s="1"/>
  <c r="E125" i="12" s="1"/>
  <c r="I125" i="12"/>
  <c r="A126" i="12"/>
  <c r="C126" i="12"/>
  <c r="D126" i="12" s="1"/>
  <c r="E126" i="12" s="1"/>
  <c r="I126" i="12"/>
  <c r="A127" i="12"/>
  <c r="C127" i="12"/>
  <c r="D127" i="12" s="1"/>
  <c r="E127" i="12" s="1"/>
  <c r="I127" i="12"/>
  <c r="A128" i="12"/>
  <c r="C128" i="12"/>
  <c r="D128" i="12" s="1"/>
  <c r="E128" i="12" s="1"/>
  <c r="I128" i="12"/>
  <c r="A129" i="12"/>
  <c r="C129" i="12"/>
  <c r="D129" i="12" s="1"/>
  <c r="E129" i="12" s="1"/>
  <c r="I129" i="12"/>
  <c r="A130" i="12"/>
  <c r="C130" i="12"/>
  <c r="D130" i="12" s="1"/>
  <c r="E130" i="12" s="1"/>
  <c r="I130" i="12"/>
  <c r="A21" i="14"/>
  <c r="C21" i="14"/>
  <c r="D21" i="14" s="1"/>
  <c r="E21" i="14" s="1"/>
  <c r="I21" i="14"/>
  <c r="A22" i="14"/>
  <c r="C22" i="14"/>
  <c r="D22" i="14" s="1"/>
  <c r="E22" i="14" s="1"/>
  <c r="I22" i="14"/>
  <c r="A23" i="14"/>
  <c r="C23" i="14"/>
  <c r="D23" i="14" s="1"/>
  <c r="E23" i="14" s="1"/>
  <c r="I23" i="14"/>
  <c r="A24" i="14"/>
  <c r="C24" i="14"/>
  <c r="D24" i="14" s="1"/>
  <c r="E24" i="14" s="1"/>
  <c r="I24" i="14"/>
  <c r="A25" i="14"/>
  <c r="C25" i="14"/>
  <c r="D25" i="14" s="1"/>
  <c r="E25" i="14" s="1"/>
  <c r="I25" i="14"/>
  <c r="A26" i="14"/>
  <c r="C26" i="14"/>
  <c r="D26" i="14" s="1"/>
  <c r="E26" i="14" s="1"/>
  <c r="I26" i="14"/>
  <c r="A27" i="14"/>
  <c r="C27" i="14"/>
  <c r="D27" i="14" s="1"/>
  <c r="E27" i="14" s="1"/>
  <c r="I27" i="14"/>
  <c r="A28" i="14"/>
  <c r="C28" i="14"/>
  <c r="D28" i="14" s="1"/>
  <c r="E28" i="14" s="1"/>
  <c r="I28" i="14"/>
  <c r="A29" i="14"/>
  <c r="C29" i="14"/>
  <c r="D29" i="14" s="1"/>
  <c r="E29" i="14" s="1"/>
  <c r="I29" i="14"/>
  <c r="A30" i="14"/>
  <c r="C30" i="14"/>
  <c r="D30" i="14" s="1"/>
  <c r="E30" i="14" s="1"/>
  <c r="I30" i="14"/>
  <c r="A31" i="14"/>
  <c r="C31" i="14"/>
  <c r="D31" i="14" s="1"/>
  <c r="E31" i="14" s="1"/>
  <c r="I31" i="14"/>
  <c r="A32" i="14"/>
  <c r="C32" i="14"/>
  <c r="I32" i="14"/>
  <c r="A33" i="14"/>
  <c r="C33" i="14"/>
  <c r="I33" i="14"/>
  <c r="A34" i="14"/>
  <c r="C34" i="14"/>
  <c r="I34" i="14"/>
  <c r="A35" i="14"/>
  <c r="C35" i="14"/>
  <c r="I35" i="14"/>
  <c r="A36" i="14"/>
  <c r="C36" i="14"/>
  <c r="I36" i="14"/>
  <c r="A37" i="14"/>
  <c r="C37" i="14"/>
  <c r="I37" i="14"/>
  <c r="A38" i="14"/>
  <c r="C38" i="14"/>
  <c r="I38" i="14"/>
  <c r="A39" i="14"/>
  <c r="C39" i="14"/>
  <c r="I39" i="14"/>
  <c r="A40" i="14"/>
  <c r="C40" i="14"/>
  <c r="I40" i="14"/>
  <c r="A41" i="14"/>
  <c r="C41" i="14"/>
  <c r="I41" i="14"/>
  <c r="A42" i="14"/>
  <c r="C42" i="14"/>
  <c r="I42" i="14"/>
  <c r="A43" i="14"/>
  <c r="C43" i="14"/>
  <c r="I43" i="14"/>
  <c r="A44" i="14"/>
  <c r="C44" i="14"/>
  <c r="I44" i="14"/>
  <c r="A45" i="14"/>
  <c r="C45" i="14"/>
  <c r="I45" i="14"/>
  <c r="A46" i="14"/>
  <c r="C46" i="14"/>
  <c r="I46" i="14"/>
  <c r="A47" i="14"/>
  <c r="C47" i="14"/>
  <c r="I47" i="14"/>
  <c r="A48" i="14"/>
  <c r="C48" i="14"/>
  <c r="I48" i="14"/>
  <c r="A49" i="14"/>
  <c r="C49" i="14"/>
  <c r="I49" i="14"/>
  <c r="A50" i="14"/>
  <c r="C50" i="14"/>
  <c r="I50" i="14"/>
  <c r="A51" i="14"/>
  <c r="C51" i="14"/>
  <c r="I51" i="14"/>
  <c r="A52" i="14"/>
  <c r="C52" i="14"/>
  <c r="I52" i="14"/>
  <c r="A53" i="14"/>
  <c r="C53" i="14"/>
  <c r="I53" i="14"/>
  <c r="A54" i="14"/>
  <c r="C54" i="14"/>
  <c r="I54" i="14"/>
  <c r="A55" i="14"/>
  <c r="C55" i="14"/>
  <c r="I55" i="14"/>
  <c r="A56" i="14"/>
  <c r="C56" i="14"/>
  <c r="I56" i="14"/>
  <c r="A57" i="14"/>
  <c r="C57" i="14"/>
  <c r="I57" i="14"/>
  <c r="A58" i="14"/>
  <c r="C58" i="14"/>
  <c r="I58" i="14"/>
  <c r="A59" i="14"/>
  <c r="C59" i="14"/>
  <c r="I59" i="14"/>
  <c r="A60" i="14"/>
  <c r="C60" i="14"/>
  <c r="I60" i="14"/>
  <c r="A61" i="14"/>
  <c r="C61" i="14"/>
  <c r="I61" i="14"/>
  <c r="A62" i="14"/>
  <c r="C62" i="14"/>
  <c r="I62" i="14"/>
  <c r="A63" i="14"/>
  <c r="C63" i="14"/>
  <c r="I63" i="14"/>
  <c r="A64" i="14"/>
  <c r="C64" i="14"/>
  <c r="I64" i="14"/>
  <c r="A65" i="14"/>
  <c r="C65" i="14"/>
  <c r="I65" i="14"/>
  <c r="A66" i="14"/>
  <c r="C66" i="14"/>
  <c r="I66" i="14"/>
  <c r="A67" i="14"/>
  <c r="C67" i="14"/>
  <c r="I67" i="14"/>
  <c r="A68" i="14"/>
  <c r="C68" i="14"/>
  <c r="I68" i="14"/>
  <c r="A69" i="14"/>
  <c r="C69" i="14"/>
  <c r="I69" i="14"/>
  <c r="A70" i="14"/>
  <c r="C70" i="14"/>
  <c r="I70" i="14"/>
  <c r="A71" i="14"/>
  <c r="C71" i="14"/>
  <c r="I71" i="14"/>
  <c r="A72" i="14"/>
  <c r="C72" i="14"/>
  <c r="I72" i="14"/>
  <c r="A73" i="14"/>
  <c r="C73" i="14"/>
  <c r="I73" i="14"/>
  <c r="A74" i="14"/>
  <c r="C74" i="14"/>
  <c r="I74" i="14"/>
  <c r="A75" i="14"/>
  <c r="C75" i="14"/>
  <c r="I75" i="14"/>
  <c r="A76" i="14"/>
  <c r="C76" i="14"/>
  <c r="I76" i="14"/>
  <c r="A77" i="14"/>
  <c r="C77" i="14"/>
  <c r="I77" i="14"/>
  <c r="A78" i="14"/>
  <c r="C78" i="14"/>
  <c r="I78" i="14"/>
  <c r="A79" i="14"/>
  <c r="C79" i="14"/>
  <c r="I79" i="14"/>
  <c r="A80" i="14"/>
  <c r="C80" i="14"/>
  <c r="I80" i="14"/>
  <c r="A81" i="14"/>
  <c r="C81" i="14"/>
  <c r="I81" i="14"/>
  <c r="A82" i="14"/>
  <c r="C82" i="14"/>
  <c r="I82" i="14"/>
  <c r="A83" i="14"/>
  <c r="C83" i="14"/>
  <c r="I83" i="14"/>
  <c r="A84" i="14"/>
  <c r="C84" i="14"/>
  <c r="I84" i="14"/>
  <c r="A85" i="14"/>
  <c r="C85" i="14"/>
  <c r="I85" i="14"/>
  <c r="A86" i="14"/>
  <c r="C86" i="14"/>
  <c r="I86" i="14"/>
  <c r="A87" i="14"/>
  <c r="C87" i="14"/>
  <c r="I87" i="14"/>
  <c r="A88" i="14"/>
  <c r="C88" i="14"/>
  <c r="I88" i="14"/>
  <c r="A89" i="14"/>
  <c r="C89" i="14"/>
  <c r="I89" i="14"/>
  <c r="A90" i="14"/>
  <c r="C90" i="14"/>
  <c r="I90" i="14"/>
  <c r="A91" i="14"/>
  <c r="C91" i="14"/>
  <c r="I91" i="14"/>
  <c r="A92" i="14"/>
  <c r="C92" i="14"/>
  <c r="I92" i="14"/>
  <c r="A93" i="14"/>
  <c r="C93" i="14"/>
  <c r="I93" i="14"/>
  <c r="A94" i="14"/>
  <c r="C94" i="14"/>
  <c r="I94" i="14"/>
  <c r="A95" i="14"/>
  <c r="C95" i="14"/>
  <c r="I95" i="14"/>
  <c r="A96" i="14"/>
  <c r="C96" i="14"/>
  <c r="I96" i="14"/>
  <c r="A97" i="14"/>
  <c r="C97" i="14"/>
  <c r="I97" i="14"/>
  <c r="A98" i="14"/>
  <c r="C98" i="14"/>
  <c r="I98" i="14"/>
  <c r="A99" i="14"/>
  <c r="C99" i="14"/>
  <c r="I99" i="14"/>
  <c r="A100" i="14"/>
  <c r="C100" i="14"/>
  <c r="I100" i="14"/>
  <c r="A101" i="14"/>
  <c r="C101" i="14"/>
  <c r="I101" i="14"/>
  <c r="A102" i="14"/>
  <c r="C102" i="14"/>
  <c r="I102" i="14"/>
  <c r="A103" i="14"/>
  <c r="C103" i="14"/>
  <c r="I103" i="14"/>
  <c r="A104" i="14"/>
  <c r="C104" i="14"/>
  <c r="I104" i="14"/>
  <c r="A105" i="14"/>
  <c r="C105" i="14"/>
  <c r="I105" i="14"/>
  <c r="A106" i="14"/>
  <c r="C106" i="14"/>
  <c r="H106" i="14" s="1"/>
  <c r="I106" i="14"/>
  <c r="A107" i="14"/>
  <c r="C107" i="14"/>
  <c r="H107" i="14" s="1"/>
  <c r="I107" i="14"/>
  <c r="A108" i="14"/>
  <c r="C108" i="14"/>
  <c r="H108" i="14" s="1"/>
  <c r="I108" i="14"/>
  <c r="A109" i="14"/>
  <c r="C109" i="14"/>
  <c r="H109" i="14" s="1"/>
  <c r="I109" i="14"/>
  <c r="A110" i="14"/>
  <c r="C110" i="14"/>
  <c r="H110" i="14" s="1"/>
  <c r="I110" i="14"/>
  <c r="A111" i="14"/>
  <c r="C111" i="14"/>
  <c r="H111" i="14" s="1"/>
  <c r="I111" i="14"/>
  <c r="A112" i="14"/>
  <c r="C112" i="14"/>
  <c r="H112" i="14" s="1"/>
  <c r="I112" i="14"/>
  <c r="A113" i="14"/>
  <c r="C113" i="14"/>
  <c r="H113" i="14" s="1"/>
  <c r="I113" i="14"/>
  <c r="A114" i="14"/>
  <c r="C114" i="14"/>
  <c r="H114" i="14" s="1"/>
  <c r="I114" i="14"/>
  <c r="A115" i="14"/>
  <c r="C115" i="14"/>
  <c r="H115" i="14" s="1"/>
  <c r="I115" i="14"/>
  <c r="A116" i="14"/>
  <c r="C116" i="14"/>
  <c r="H116" i="14" s="1"/>
  <c r="I116" i="14"/>
  <c r="A117" i="14"/>
  <c r="C117" i="14"/>
  <c r="H117" i="14" s="1"/>
  <c r="I117" i="14"/>
  <c r="A118" i="14"/>
  <c r="C118" i="14"/>
  <c r="H118" i="14" s="1"/>
  <c r="I118" i="14"/>
  <c r="A119" i="14"/>
  <c r="C119" i="14"/>
  <c r="H119" i="14" s="1"/>
  <c r="I119" i="14"/>
  <c r="A120" i="14"/>
  <c r="C120" i="14"/>
  <c r="H120" i="14" s="1"/>
  <c r="I120" i="14"/>
  <c r="A121" i="14"/>
  <c r="C121" i="14"/>
  <c r="H121" i="14" s="1"/>
  <c r="I121" i="14"/>
  <c r="A122" i="14"/>
  <c r="C122" i="14"/>
  <c r="H122" i="14" s="1"/>
  <c r="I122" i="14"/>
  <c r="A123" i="14"/>
  <c r="C123" i="14"/>
  <c r="H123" i="14" s="1"/>
  <c r="I123" i="14"/>
  <c r="A124" i="14"/>
  <c r="C124" i="14"/>
  <c r="H124" i="14" s="1"/>
  <c r="I124" i="14"/>
  <c r="A125" i="14"/>
  <c r="C125" i="14"/>
  <c r="H125" i="14" s="1"/>
  <c r="I125" i="14"/>
  <c r="A126" i="14"/>
  <c r="C126" i="14"/>
  <c r="H126" i="14" s="1"/>
  <c r="I126" i="14"/>
  <c r="A127" i="14"/>
  <c r="C127" i="14"/>
  <c r="H127" i="14" s="1"/>
  <c r="I127" i="14"/>
  <c r="A128" i="14"/>
  <c r="C128" i="14"/>
  <c r="H128" i="14" s="1"/>
  <c r="I128" i="14"/>
  <c r="A129" i="14"/>
  <c r="C129" i="14"/>
  <c r="H129" i="14" s="1"/>
  <c r="I129" i="14"/>
  <c r="A130" i="14"/>
  <c r="C130" i="14"/>
  <c r="H130" i="14" s="1"/>
  <c r="I130" i="14"/>
  <c r="A131" i="14"/>
  <c r="C131" i="14"/>
  <c r="D131" i="14" s="1"/>
  <c r="E131" i="14" s="1"/>
  <c r="I131" i="14"/>
  <c r="A22" i="13"/>
  <c r="C22" i="13"/>
  <c r="D22" i="13" s="1"/>
  <c r="E22" i="13" s="1"/>
  <c r="I22" i="13"/>
  <c r="A23" i="13"/>
  <c r="C23" i="13"/>
  <c r="D23" i="13" s="1"/>
  <c r="E23" i="13" s="1"/>
  <c r="I23" i="13"/>
  <c r="A24" i="13"/>
  <c r="C24" i="13"/>
  <c r="D24" i="13" s="1"/>
  <c r="E24" i="13" s="1"/>
  <c r="I24" i="13"/>
  <c r="A25" i="13"/>
  <c r="C25" i="13"/>
  <c r="D25" i="13" s="1"/>
  <c r="E25" i="13" s="1"/>
  <c r="I25" i="13"/>
  <c r="A26" i="13"/>
  <c r="C26" i="13"/>
  <c r="D26" i="13" s="1"/>
  <c r="E26" i="13" s="1"/>
  <c r="I26" i="13"/>
  <c r="A27" i="13"/>
  <c r="C27" i="13"/>
  <c r="D27" i="13" s="1"/>
  <c r="E27" i="13" s="1"/>
  <c r="I27" i="13"/>
  <c r="A28" i="13"/>
  <c r="C28" i="13"/>
  <c r="D28" i="13" s="1"/>
  <c r="E28" i="13" s="1"/>
  <c r="I28" i="13"/>
  <c r="A29" i="13"/>
  <c r="C29" i="13"/>
  <c r="D29" i="13" s="1"/>
  <c r="E29" i="13" s="1"/>
  <c r="I29" i="13"/>
  <c r="A30" i="13"/>
  <c r="C30" i="13"/>
  <c r="D30" i="13" s="1"/>
  <c r="E30" i="13" s="1"/>
  <c r="I30" i="13"/>
  <c r="A31" i="13"/>
  <c r="C31" i="13"/>
  <c r="D31" i="13" s="1"/>
  <c r="E31" i="13" s="1"/>
  <c r="I31" i="13"/>
  <c r="A32" i="13"/>
  <c r="C32" i="13"/>
  <c r="D32" i="13" s="1"/>
  <c r="E32" i="13" s="1"/>
  <c r="I32" i="13"/>
  <c r="A33" i="13"/>
  <c r="C33" i="13"/>
  <c r="D33" i="13" s="1"/>
  <c r="E33" i="13" s="1"/>
  <c r="I33" i="13"/>
  <c r="A34" i="13"/>
  <c r="C34" i="13"/>
  <c r="D34" i="13" s="1"/>
  <c r="E34" i="13" s="1"/>
  <c r="I34" i="13"/>
  <c r="A35" i="13"/>
  <c r="C35" i="13"/>
  <c r="I35" i="13"/>
  <c r="A36" i="13"/>
  <c r="C36" i="13"/>
  <c r="I36" i="13"/>
  <c r="A37" i="13"/>
  <c r="C37" i="13"/>
  <c r="H37" i="13" s="1"/>
  <c r="I37" i="13"/>
  <c r="A38" i="13"/>
  <c r="C38" i="13"/>
  <c r="H38" i="13" s="1"/>
  <c r="I38" i="13"/>
  <c r="A39" i="13"/>
  <c r="C39" i="13"/>
  <c r="H39" i="13" s="1"/>
  <c r="I39" i="13"/>
  <c r="A40" i="13"/>
  <c r="C40" i="13"/>
  <c r="H40" i="13" s="1"/>
  <c r="I40" i="13"/>
  <c r="A41" i="13"/>
  <c r="C41" i="13"/>
  <c r="H41" i="13" s="1"/>
  <c r="I41" i="13"/>
  <c r="A42" i="13"/>
  <c r="C42" i="13"/>
  <c r="H42" i="13" s="1"/>
  <c r="I42" i="13"/>
  <c r="A43" i="13"/>
  <c r="C43" i="13"/>
  <c r="H43" i="13" s="1"/>
  <c r="I43" i="13"/>
  <c r="A44" i="13"/>
  <c r="C44" i="13"/>
  <c r="H44" i="13" s="1"/>
  <c r="I44" i="13"/>
  <c r="A45" i="13"/>
  <c r="C45" i="13"/>
  <c r="H45" i="13" s="1"/>
  <c r="I45" i="13"/>
  <c r="A46" i="13"/>
  <c r="C46" i="13"/>
  <c r="H46" i="13" s="1"/>
  <c r="I46" i="13"/>
  <c r="A47" i="13"/>
  <c r="C47" i="13"/>
  <c r="H47" i="13" s="1"/>
  <c r="I47" i="13"/>
  <c r="A48" i="13"/>
  <c r="C48" i="13"/>
  <c r="H48" i="13" s="1"/>
  <c r="I48" i="13"/>
  <c r="A49" i="13"/>
  <c r="C49" i="13"/>
  <c r="H49" i="13" s="1"/>
  <c r="I49" i="13"/>
  <c r="A50" i="13"/>
  <c r="C50" i="13"/>
  <c r="H50" i="13" s="1"/>
  <c r="I50" i="13"/>
  <c r="A51" i="13"/>
  <c r="C51" i="13"/>
  <c r="H51" i="13" s="1"/>
  <c r="I51" i="13"/>
  <c r="A52" i="13"/>
  <c r="C52" i="13"/>
  <c r="H52" i="13" s="1"/>
  <c r="I52" i="13"/>
  <c r="A53" i="13"/>
  <c r="C53" i="13"/>
  <c r="H53" i="13" s="1"/>
  <c r="I53" i="13"/>
  <c r="A54" i="13"/>
  <c r="C54" i="13"/>
  <c r="H54" i="13" s="1"/>
  <c r="I54" i="13"/>
  <c r="A55" i="13"/>
  <c r="C55" i="13"/>
  <c r="H55" i="13" s="1"/>
  <c r="I55" i="13"/>
  <c r="A56" i="13"/>
  <c r="C56" i="13"/>
  <c r="H56" i="13" s="1"/>
  <c r="I56" i="13"/>
  <c r="A57" i="13"/>
  <c r="C57" i="13"/>
  <c r="H57" i="13" s="1"/>
  <c r="I57" i="13"/>
  <c r="A58" i="13"/>
  <c r="C58" i="13"/>
  <c r="H58" i="13" s="1"/>
  <c r="I58" i="13"/>
  <c r="A59" i="13"/>
  <c r="C59" i="13"/>
  <c r="H59" i="13" s="1"/>
  <c r="I59" i="13"/>
  <c r="A60" i="13"/>
  <c r="C60" i="13"/>
  <c r="H60" i="13" s="1"/>
  <c r="I60" i="13"/>
  <c r="A61" i="13"/>
  <c r="C61" i="13"/>
  <c r="H61" i="13" s="1"/>
  <c r="I61" i="13"/>
  <c r="A62" i="13"/>
  <c r="C62" i="13"/>
  <c r="H62" i="13" s="1"/>
  <c r="I62" i="13"/>
  <c r="A63" i="13"/>
  <c r="C63" i="13"/>
  <c r="H63" i="13" s="1"/>
  <c r="I63" i="13"/>
  <c r="A64" i="13"/>
  <c r="C64" i="13"/>
  <c r="H64" i="13" s="1"/>
  <c r="I64" i="13"/>
  <c r="A65" i="13"/>
  <c r="C65" i="13"/>
  <c r="H65" i="13" s="1"/>
  <c r="I65" i="13"/>
  <c r="A66" i="13"/>
  <c r="C66" i="13"/>
  <c r="H66" i="13" s="1"/>
  <c r="I66" i="13"/>
  <c r="A67" i="13"/>
  <c r="C67" i="13"/>
  <c r="H67" i="13" s="1"/>
  <c r="I67" i="13"/>
  <c r="A68" i="13"/>
  <c r="C68" i="13"/>
  <c r="H68" i="13" s="1"/>
  <c r="I68" i="13"/>
  <c r="A69" i="13"/>
  <c r="C69" i="13"/>
  <c r="H69" i="13" s="1"/>
  <c r="I69" i="13"/>
  <c r="A70" i="13"/>
  <c r="C70" i="13"/>
  <c r="H70" i="13" s="1"/>
  <c r="I70" i="13"/>
  <c r="A71" i="13"/>
  <c r="C71" i="13"/>
  <c r="H71" i="13" s="1"/>
  <c r="I71" i="13"/>
  <c r="A72" i="13"/>
  <c r="C72" i="13"/>
  <c r="H72" i="13" s="1"/>
  <c r="I72" i="13"/>
  <c r="A73" i="13"/>
  <c r="C73" i="13"/>
  <c r="H73" i="13" s="1"/>
  <c r="I73" i="13"/>
  <c r="A74" i="13"/>
  <c r="C74" i="13"/>
  <c r="H74" i="13" s="1"/>
  <c r="I74" i="13"/>
  <c r="A75" i="13"/>
  <c r="C75" i="13"/>
  <c r="H75" i="13" s="1"/>
  <c r="I75" i="13"/>
  <c r="A76" i="13"/>
  <c r="C76" i="13"/>
  <c r="H76" i="13" s="1"/>
  <c r="I76" i="13"/>
  <c r="A77" i="13"/>
  <c r="C77" i="13"/>
  <c r="H77" i="13" s="1"/>
  <c r="I77" i="13"/>
  <c r="A78" i="13"/>
  <c r="C78" i="13"/>
  <c r="H78" i="13" s="1"/>
  <c r="I78" i="13"/>
  <c r="A79" i="13"/>
  <c r="C79" i="13"/>
  <c r="H79" i="13" s="1"/>
  <c r="I79" i="13"/>
  <c r="A80" i="13"/>
  <c r="C80" i="13"/>
  <c r="H80" i="13" s="1"/>
  <c r="I80" i="13"/>
  <c r="A81" i="13"/>
  <c r="C81" i="13"/>
  <c r="H81" i="13" s="1"/>
  <c r="I81" i="13"/>
  <c r="A82" i="13"/>
  <c r="C82" i="13"/>
  <c r="H82" i="13" s="1"/>
  <c r="I82" i="13"/>
  <c r="A83" i="13"/>
  <c r="C83" i="13"/>
  <c r="H83" i="13" s="1"/>
  <c r="I83" i="13"/>
  <c r="A84" i="13"/>
  <c r="C84" i="13"/>
  <c r="H84" i="13" s="1"/>
  <c r="I84" i="13"/>
  <c r="A85" i="13"/>
  <c r="C85" i="13"/>
  <c r="H85" i="13" s="1"/>
  <c r="I85" i="13"/>
  <c r="A86" i="13"/>
  <c r="C86" i="13"/>
  <c r="H86" i="13" s="1"/>
  <c r="I86" i="13"/>
  <c r="A87" i="13"/>
  <c r="C87" i="13"/>
  <c r="H87" i="13" s="1"/>
  <c r="I87" i="13"/>
  <c r="A88" i="13"/>
  <c r="C88" i="13"/>
  <c r="H88" i="13" s="1"/>
  <c r="I88" i="13"/>
  <c r="A89" i="13"/>
  <c r="C89" i="13"/>
  <c r="H89" i="13" s="1"/>
  <c r="I89" i="13"/>
  <c r="A90" i="13"/>
  <c r="C90" i="13"/>
  <c r="H90" i="13" s="1"/>
  <c r="I90" i="13"/>
  <c r="A91" i="13"/>
  <c r="C91" i="13"/>
  <c r="H91" i="13" s="1"/>
  <c r="I91" i="13"/>
  <c r="A92" i="13"/>
  <c r="C92" i="13"/>
  <c r="H92" i="13" s="1"/>
  <c r="I92" i="13"/>
  <c r="A93" i="13"/>
  <c r="C93" i="13"/>
  <c r="H93" i="13" s="1"/>
  <c r="I93" i="13"/>
  <c r="A94" i="13"/>
  <c r="C94" i="13"/>
  <c r="H94" i="13" s="1"/>
  <c r="I94" i="13"/>
  <c r="A95" i="13"/>
  <c r="C95" i="13"/>
  <c r="H95" i="13" s="1"/>
  <c r="I95" i="13"/>
  <c r="A96" i="13"/>
  <c r="C96" i="13"/>
  <c r="H96" i="13" s="1"/>
  <c r="I96" i="13"/>
  <c r="A97" i="13"/>
  <c r="C97" i="13"/>
  <c r="H97" i="13" s="1"/>
  <c r="I97" i="13"/>
  <c r="A98" i="13"/>
  <c r="C98" i="13"/>
  <c r="H98" i="13" s="1"/>
  <c r="I98" i="13"/>
  <c r="A99" i="13"/>
  <c r="C99" i="13"/>
  <c r="H99" i="13" s="1"/>
  <c r="I99" i="13"/>
  <c r="A100" i="13"/>
  <c r="C100" i="13"/>
  <c r="H100" i="13" s="1"/>
  <c r="I100" i="13"/>
  <c r="A101" i="13"/>
  <c r="C101" i="13"/>
  <c r="H101" i="13" s="1"/>
  <c r="I101" i="13"/>
  <c r="A102" i="13"/>
  <c r="C102" i="13"/>
  <c r="H102" i="13" s="1"/>
  <c r="I102" i="13"/>
  <c r="A103" i="13"/>
  <c r="C103" i="13"/>
  <c r="H103" i="13" s="1"/>
  <c r="I103" i="13"/>
  <c r="A104" i="13"/>
  <c r="C104" i="13"/>
  <c r="H104" i="13" s="1"/>
  <c r="I104" i="13"/>
  <c r="A105" i="13"/>
  <c r="C105" i="13"/>
  <c r="D105" i="13" s="1"/>
  <c r="E105" i="13" s="1"/>
  <c r="I105" i="13"/>
  <c r="A106" i="13"/>
  <c r="C106" i="13"/>
  <c r="D106" i="13" s="1"/>
  <c r="E106" i="13" s="1"/>
  <c r="I106" i="13"/>
  <c r="A107" i="13"/>
  <c r="C107" i="13"/>
  <c r="D107" i="13" s="1"/>
  <c r="E107" i="13" s="1"/>
  <c r="I107" i="13"/>
  <c r="A108" i="13"/>
  <c r="C108" i="13"/>
  <c r="F108" i="13" s="1"/>
  <c r="I108" i="13"/>
  <c r="A109" i="13"/>
  <c r="C109" i="13"/>
  <c r="H109" i="13" s="1"/>
  <c r="I109" i="13"/>
  <c r="A110" i="13"/>
  <c r="C110" i="13"/>
  <c r="H110" i="13" s="1"/>
  <c r="I110" i="13"/>
  <c r="A111" i="13"/>
  <c r="C111" i="13"/>
  <c r="H111" i="13" s="1"/>
  <c r="I111" i="13"/>
  <c r="A112" i="13"/>
  <c r="C112" i="13"/>
  <c r="H112" i="13" s="1"/>
  <c r="I112" i="13"/>
  <c r="A113" i="13"/>
  <c r="C113" i="13"/>
  <c r="H113" i="13" s="1"/>
  <c r="I113" i="13"/>
  <c r="A114" i="13"/>
  <c r="C114" i="13"/>
  <c r="H114" i="13" s="1"/>
  <c r="I114" i="13"/>
  <c r="A115" i="13"/>
  <c r="C115" i="13"/>
  <c r="H115" i="13" s="1"/>
  <c r="I115" i="13"/>
  <c r="A116" i="13"/>
  <c r="C116" i="13"/>
  <c r="H116" i="13" s="1"/>
  <c r="I116" i="13"/>
  <c r="A117" i="13"/>
  <c r="C117" i="13"/>
  <c r="H117" i="13" s="1"/>
  <c r="I117" i="13"/>
  <c r="A118" i="13"/>
  <c r="C118" i="13"/>
  <c r="H118" i="13" s="1"/>
  <c r="I118" i="13"/>
  <c r="A119" i="13"/>
  <c r="C119" i="13"/>
  <c r="H119" i="13" s="1"/>
  <c r="I119" i="13"/>
  <c r="A120" i="13"/>
  <c r="C120" i="13"/>
  <c r="H120" i="13" s="1"/>
  <c r="I120" i="13"/>
  <c r="A121" i="13"/>
  <c r="C121" i="13"/>
  <c r="H121" i="13" s="1"/>
  <c r="I121" i="13"/>
  <c r="A122" i="13"/>
  <c r="C122" i="13"/>
  <c r="H122" i="13" s="1"/>
  <c r="I122" i="13"/>
  <c r="A123" i="13"/>
  <c r="C123" i="13"/>
  <c r="H123" i="13" s="1"/>
  <c r="I123" i="13"/>
  <c r="A124" i="13"/>
  <c r="C124" i="13"/>
  <c r="H124" i="13" s="1"/>
  <c r="I124" i="13"/>
  <c r="A125" i="13"/>
  <c r="C125" i="13"/>
  <c r="H125" i="13" s="1"/>
  <c r="I125" i="13"/>
  <c r="A126" i="13"/>
  <c r="C126" i="13"/>
  <c r="H126" i="13" s="1"/>
  <c r="I126" i="13"/>
  <c r="A127" i="13"/>
  <c r="C127" i="13"/>
  <c r="H127" i="13" s="1"/>
  <c r="I127" i="13"/>
  <c r="A128" i="13"/>
  <c r="C128" i="13"/>
  <c r="H128" i="13" s="1"/>
  <c r="I128" i="13"/>
  <c r="A129" i="13"/>
  <c r="C129" i="13"/>
  <c r="H129" i="13" s="1"/>
  <c r="I129" i="13"/>
  <c r="A130" i="13"/>
  <c r="C130" i="13"/>
  <c r="H130" i="13" s="1"/>
  <c r="I130" i="13"/>
  <c r="A131" i="13"/>
  <c r="C131" i="13"/>
  <c r="H131" i="13" s="1"/>
  <c r="I131" i="13"/>
  <c r="A132" i="13"/>
  <c r="C132" i="13"/>
  <c r="I132" i="13"/>
  <c r="I16" i="12"/>
  <c r="I17" i="12"/>
  <c r="I18" i="12"/>
  <c r="I19" i="12"/>
  <c r="I15" i="12"/>
  <c r="I15" i="14"/>
  <c r="H15" i="14"/>
  <c r="G15" i="14"/>
  <c r="F15" i="14"/>
  <c r="E15" i="14"/>
  <c r="D15" i="14"/>
  <c r="C15" i="14"/>
  <c r="I14" i="12"/>
  <c r="H14" i="12"/>
  <c r="G14" i="12"/>
  <c r="F14" i="12"/>
  <c r="E14" i="12"/>
  <c r="D14" i="12"/>
  <c r="C14" i="12"/>
  <c r="C16" i="12"/>
  <c r="D16" i="12" s="1"/>
  <c r="E16" i="12" s="1"/>
  <c r="C17" i="12"/>
  <c r="D17" i="12" s="1"/>
  <c r="E17" i="12" s="1"/>
  <c r="C18" i="12"/>
  <c r="D18" i="12" s="1"/>
  <c r="E18" i="12" s="1"/>
  <c r="C19" i="12"/>
  <c r="D19" i="12" s="1"/>
  <c r="E19" i="12" s="1"/>
  <c r="F19" i="12" s="1"/>
  <c r="G19" i="12" s="1"/>
  <c r="H19" i="12" s="1"/>
  <c r="C15" i="12"/>
  <c r="D16" i="13"/>
  <c r="C16" i="13"/>
  <c r="A11" i="14"/>
  <c r="A10" i="14"/>
  <c r="A9" i="12"/>
  <c r="H124" i="12" l="1"/>
  <c r="H126" i="12"/>
  <c r="D121" i="14"/>
  <c r="E121" i="14" s="1"/>
  <c r="D129" i="14"/>
  <c r="E129" i="14" s="1"/>
  <c r="D114" i="14"/>
  <c r="E114" i="14" s="1"/>
  <c r="D123" i="14"/>
  <c r="E123" i="14" s="1"/>
  <c r="D130" i="14"/>
  <c r="E130" i="14" s="1"/>
  <c r="H122" i="12"/>
  <c r="D108" i="13"/>
  <c r="E108" i="13" s="1"/>
  <c r="G108" i="13" s="1"/>
  <c r="D107" i="14"/>
  <c r="E107" i="14" s="1"/>
  <c r="D119" i="14"/>
  <c r="E119" i="14" s="1"/>
  <c r="H129" i="12"/>
  <c r="H127" i="12"/>
  <c r="H125" i="12"/>
  <c r="H123" i="12"/>
  <c r="H121" i="12"/>
  <c r="H128" i="12"/>
  <c r="H108" i="13"/>
  <c r="H107" i="13"/>
  <c r="D122" i="14"/>
  <c r="E122" i="14" s="1"/>
  <c r="D115" i="14"/>
  <c r="E115" i="14" s="1"/>
  <c r="D111" i="14"/>
  <c r="E111" i="14" s="1"/>
  <c r="D113" i="14"/>
  <c r="E113" i="14" s="1"/>
  <c r="F106" i="14"/>
  <c r="D127" i="14"/>
  <c r="E127" i="14" s="1"/>
  <c r="F131" i="13"/>
  <c r="F129" i="13"/>
  <c r="F127" i="13"/>
  <c r="F125" i="13"/>
  <c r="F123" i="13"/>
  <c r="F121" i="13"/>
  <c r="F119" i="13"/>
  <c r="F117" i="13"/>
  <c r="F115" i="13"/>
  <c r="F112" i="13"/>
  <c r="D111" i="13"/>
  <c r="E111" i="13" s="1"/>
  <c r="F107" i="13"/>
  <c r="G107" i="13" s="1"/>
  <c r="D126" i="14"/>
  <c r="E126" i="14" s="1"/>
  <c r="D118" i="14"/>
  <c r="E118" i="14" s="1"/>
  <c r="D110" i="14"/>
  <c r="E110" i="14" s="1"/>
  <c r="F113" i="13"/>
  <c r="D112" i="13"/>
  <c r="E112" i="13" s="1"/>
  <c r="F109" i="13"/>
  <c r="D124" i="14"/>
  <c r="E124" i="14" s="1"/>
  <c r="D116" i="14"/>
  <c r="E116" i="14" s="1"/>
  <c r="D108" i="14"/>
  <c r="E108" i="14" s="1"/>
  <c r="H119" i="12"/>
  <c r="H117" i="12"/>
  <c r="H115" i="12"/>
  <c r="H113" i="12"/>
  <c r="H111" i="12"/>
  <c r="H109" i="12"/>
  <c r="H107" i="12"/>
  <c r="H105" i="12"/>
  <c r="F130" i="13"/>
  <c r="F128" i="13"/>
  <c r="F126" i="13"/>
  <c r="F124" i="13"/>
  <c r="F122" i="13"/>
  <c r="F120" i="13"/>
  <c r="F118" i="13"/>
  <c r="F116" i="13"/>
  <c r="F114" i="13"/>
  <c r="D113" i="13"/>
  <c r="E113" i="13" s="1"/>
  <c r="F110" i="13"/>
  <c r="D109" i="13"/>
  <c r="E109" i="13" s="1"/>
  <c r="D125" i="14"/>
  <c r="E125" i="14" s="1"/>
  <c r="D117" i="14"/>
  <c r="E117" i="14" s="1"/>
  <c r="D109" i="14"/>
  <c r="E109" i="14" s="1"/>
  <c r="D106" i="14"/>
  <c r="E106" i="14" s="1"/>
  <c r="D114" i="13"/>
  <c r="E114" i="13" s="1"/>
  <c r="F111" i="13"/>
  <c r="D110" i="13"/>
  <c r="E110" i="13" s="1"/>
  <c r="F106" i="13"/>
  <c r="G106" i="13" s="1"/>
  <c r="D128" i="14"/>
  <c r="E128" i="14" s="1"/>
  <c r="D120" i="14"/>
  <c r="E120" i="14" s="1"/>
  <c r="D112" i="14"/>
  <c r="E112" i="14" s="1"/>
  <c r="H118" i="12"/>
  <c r="H116" i="12"/>
  <c r="H114" i="12"/>
  <c r="H112" i="12"/>
  <c r="H110" i="12"/>
  <c r="H108" i="12"/>
  <c r="H106" i="12"/>
  <c r="D90" i="12"/>
  <c r="E90" i="12" s="1"/>
  <c r="F90" i="12"/>
  <c r="D66" i="12"/>
  <c r="E66" i="12" s="1"/>
  <c r="F66" i="12"/>
  <c r="D82" i="12"/>
  <c r="E82" i="12" s="1"/>
  <c r="F82" i="12"/>
  <c r="D50" i="12"/>
  <c r="E50" i="12" s="1"/>
  <c r="F50" i="12"/>
  <c r="D85" i="12"/>
  <c r="E85" i="12" s="1"/>
  <c r="F85" i="12"/>
  <c r="F130" i="12"/>
  <c r="G130" i="12" s="1"/>
  <c r="H130" i="12" s="1"/>
  <c r="F129" i="12"/>
  <c r="G129" i="12" s="1"/>
  <c r="F128" i="12"/>
  <c r="G128" i="12" s="1"/>
  <c r="F127" i="12"/>
  <c r="G127" i="12" s="1"/>
  <c r="F126" i="12"/>
  <c r="G126" i="12" s="1"/>
  <c r="F125" i="12"/>
  <c r="G125" i="12" s="1"/>
  <c r="F124" i="12"/>
  <c r="G124" i="12" s="1"/>
  <c r="F123" i="12"/>
  <c r="G123" i="12" s="1"/>
  <c r="F122" i="12"/>
  <c r="G122" i="12" s="1"/>
  <c r="F121" i="12"/>
  <c r="G121" i="12" s="1"/>
  <c r="F120" i="12"/>
  <c r="F119" i="12"/>
  <c r="G119" i="12" s="1"/>
  <c r="F118" i="12"/>
  <c r="G118" i="12" s="1"/>
  <c r="F117" i="12"/>
  <c r="G117" i="12" s="1"/>
  <c r="F116" i="12"/>
  <c r="G116" i="12" s="1"/>
  <c r="F115" i="12"/>
  <c r="G115" i="12" s="1"/>
  <c r="F114" i="12"/>
  <c r="G114" i="12" s="1"/>
  <c r="F113" i="12"/>
  <c r="G113" i="12" s="1"/>
  <c r="F112" i="12"/>
  <c r="G112" i="12" s="1"/>
  <c r="F111" i="12"/>
  <c r="G111" i="12" s="1"/>
  <c r="F110" i="12"/>
  <c r="G110" i="12" s="1"/>
  <c r="F109" i="12"/>
  <c r="G109" i="12" s="1"/>
  <c r="F108" i="12"/>
  <c r="G108" i="12" s="1"/>
  <c r="F107" i="12"/>
  <c r="G107" i="12" s="1"/>
  <c r="F106" i="12"/>
  <c r="G106" i="12" s="1"/>
  <c r="F105" i="12"/>
  <c r="G105" i="12" s="1"/>
  <c r="D104" i="12"/>
  <c r="E104" i="12" s="1"/>
  <c r="F104" i="12"/>
  <c r="D96" i="12"/>
  <c r="E96" i="12" s="1"/>
  <c r="F96" i="12"/>
  <c r="D88" i="12"/>
  <c r="E88" i="12" s="1"/>
  <c r="F88" i="12"/>
  <c r="D80" i="12"/>
  <c r="E80" i="12" s="1"/>
  <c r="F80" i="12"/>
  <c r="D72" i="12"/>
  <c r="E72" i="12" s="1"/>
  <c r="F72" i="12"/>
  <c r="D64" i="12"/>
  <c r="E64" i="12" s="1"/>
  <c r="F64" i="12"/>
  <c r="D56" i="12"/>
  <c r="E56" i="12" s="1"/>
  <c r="F56" i="12"/>
  <c r="D48" i="12"/>
  <c r="E48" i="12" s="1"/>
  <c r="F48" i="12"/>
  <c r="D40" i="12"/>
  <c r="E40" i="12" s="1"/>
  <c r="F40" i="12"/>
  <c r="D32" i="12"/>
  <c r="E32" i="12" s="1"/>
  <c r="F32" i="12" s="1"/>
  <c r="D42" i="12"/>
  <c r="E42" i="12" s="1"/>
  <c r="F42" i="12"/>
  <c r="D34" i="12"/>
  <c r="E34" i="12" s="1"/>
  <c r="F34" i="12"/>
  <c r="D101" i="12"/>
  <c r="E101" i="12" s="1"/>
  <c r="F101" i="12"/>
  <c r="D93" i="12"/>
  <c r="E93" i="12" s="1"/>
  <c r="F93" i="12"/>
  <c r="D77" i="12"/>
  <c r="E77" i="12" s="1"/>
  <c r="F77" i="12"/>
  <c r="D61" i="12"/>
  <c r="E61" i="12" s="1"/>
  <c r="F61" i="12"/>
  <c r="D45" i="12"/>
  <c r="E45" i="12" s="1"/>
  <c r="F45" i="12"/>
  <c r="D99" i="12"/>
  <c r="E99" i="12" s="1"/>
  <c r="F99" i="12"/>
  <c r="D91" i="12"/>
  <c r="E91" i="12" s="1"/>
  <c r="F91" i="12"/>
  <c r="D83" i="12"/>
  <c r="E83" i="12" s="1"/>
  <c r="F83" i="12"/>
  <c r="D75" i="12"/>
  <c r="E75" i="12" s="1"/>
  <c r="F75" i="12"/>
  <c r="D67" i="12"/>
  <c r="E67" i="12" s="1"/>
  <c r="F67" i="12"/>
  <c r="D59" i="12"/>
  <c r="E59" i="12" s="1"/>
  <c r="F59" i="12"/>
  <c r="D51" i="12"/>
  <c r="E51" i="12" s="1"/>
  <c r="F51" i="12"/>
  <c r="D43" i="12"/>
  <c r="E43" i="12" s="1"/>
  <c r="F43" i="12"/>
  <c r="D35" i="12"/>
  <c r="E35" i="12" s="1"/>
  <c r="F35" i="12"/>
  <c r="D69" i="12"/>
  <c r="E69" i="12" s="1"/>
  <c r="F69" i="12"/>
  <c r="D53" i="12"/>
  <c r="E53" i="12" s="1"/>
  <c r="F53" i="12"/>
  <c r="D37" i="12"/>
  <c r="E37" i="12" s="1"/>
  <c r="F37" i="12"/>
  <c r="D120" i="12"/>
  <c r="E120" i="12" s="1"/>
  <c r="D102" i="12"/>
  <c r="E102" i="12" s="1"/>
  <c r="F102" i="12"/>
  <c r="D94" i="12"/>
  <c r="E94" i="12" s="1"/>
  <c r="F94" i="12"/>
  <c r="D86" i="12"/>
  <c r="E86" i="12" s="1"/>
  <c r="F86" i="12"/>
  <c r="D78" i="12"/>
  <c r="E78" i="12" s="1"/>
  <c r="F78" i="12"/>
  <c r="D70" i="12"/>
  <c r="E70" i="12" s="1"/>
  <c r="F70" i="12"/>
  <c r="D62" i="12"/>
  <c r="E62" i="12" s="1"/>
  <c r="F62" i="12"/>
  <c r="D54" i="12"/>
  <c r="E54" i="12" s="1"/>
  <c r="F54" i="12"/>
  <c r="D46" i="12"/>
  <c r="E46" i="12" s="1"/>
  <c r="F46" i="12"/>
  <c r="D38" i="12"/>
  <c r="E38" i="12" s="1"/>
  <c r="F38" i="12"/>
  <c r="D30" i="12"/>
  <c r="E30" i="12" s="1"/>
  <c r="F30" i="12"/>
  <c r="D97" i="12"/>
  <c r="E97" i="12" s="1"/>
  <c r="F97" i="12"/>
  <c r="D89" i="12"/>
  <c r="E89" i="12" s="1"/>
  <c r="F89" i="12"/>
  <c r="D81" i="12"/>
  <c r="E81" i="12" s="1"/>
  <c r="F81" i="12"/>
  <c r="D73" i="12"/>
  <c r="E73" i="12" s="1"/>
  <c r="F73" i="12"/>
  <c r="D65" i="12"/>
  <c r="E65" i="12" s="1"/>
  <c r="F65" i="12"/>
  <c r="D57" i="12"/>
  <c r="E57" i="12" s="1"/>
  <c r="F57" i="12"/>
  <c r="D49" i="12"/>
  <c r="E49" i="12" s="1"/>
  <c r="F49" i="12"/>
  <c r="D41" i="12"/>
  <c r="E41" i="12" s="1"/>
  <c r="F41" i="12"/>
  <c r="D33" i="12"/>
  <c r="E33" i="12" s="1"/>
  <c r="F33" i="12" s="1"/>
  <c r="D98" i="12"/>
  <c r="E98" i="12" s="1"/>
  <c r="F98" i="12"/>
  <c r="D58" i="12"/>
  <c r="E58" i="12" s="1"/>
  <c r="F58" i="12"/>
  <c r="D100" i="12"/>
  <c r="E100" i="12" s="1"/>
  <c r="F100" i="12"/>
  <c r="H98" i="12"/>
  <c r="D92" i="12"/>
  <c r="E92" i="12" s="1"/>
  <c r="F92" i="12"/>
  <c r="H90" i="12"/>
  <c r="D84" i="12"/>
  <c r="E84" i="12" s="1"/>
  <c r="F84" i="12"/>
  <c r="H82" i="12"/>
  <c r="D76" i="12"/>
  <c r="E76" i="12" s="1"/>
  <c r="F76" i="12"/>
  <c r="D68" i="12"/>
  <c r="E68" i="12" s="1"/>
  <c r="F68" i="12"/>
  <c r="H66" i="12"/>
  <c r="D60" i="12"/>
  <c r="E60" i="12" s="1"/>
  <c r="F60" i="12"/>
  <c r="H58" i="12"/>
  <c r="D52" i="12"/>
  <c r="E52" i="12" s="1"/>
  <c r="F52" i="12"/>
  <c r="H50" i="12"/>
  <c r="D44" i="12"/>
  <c r="E44" i="12" s="1"/>
  <c r="F44" i="12"/>
  <c r="H42" i="12"/>
  <c r="D36" i="12"/>
  <c r="E36" i="12" s="1"/>
  <c r="F36" i="12"/>
  <c r="D74" i="12"/>
  <c r="E74" i="12" s="1"/>
  <c r="F74" i="12"/>
  <c r="D103" i="12"/>
  <c r="E103" i="12" s="1"/>
  <c r="F103" i="12"/>
  <c r="H101" i="12"/>
  <c r="D95" i="12"/>
  <c r="E95" i="12" s="1"/>
  <c r="F95" i="12"/>
  <c r="H93" i="12"/>
  <c r="D87" i="12"/>
  <c r="E87" i="12" s="1"/>
  <c r="F87" i="12"/>
  <c r="H85" i="12"/>
  <c r="D79" i="12"/>
  <c r="E79" i="12" s="1"/>
  <c r="F79" i="12"/>
  <c r="H77" i="12"/>
  <c r="D71" i="12"/>
  <c r="E71" i="12" s="1"/>
  <c r="F71" i="12"/>
  <c r="H69" i="12"/>
  <c r="D63" i="12"/>
  <c r="E63" i="12" s="1"/>
  <c r="F63" i="12"/>
  <c r="H61" i="12"/>
  <c r="D55" i="12"/>
  <c r="E55" i="12" s="1"/>
  <c r="F55" i="12"/>
  <c r="H53" i="12"/>
  <c r="D47" i="12"/>
  <c r="E47" i="12" s="1"/>
  <c r="F47" i="12"/>
  <c r="H45" i="12"/>
  <c r="D39" i="12"/>
  <c r="E39" i="12" s="1"/>
  <c r="F39" i="12"/>
  <c r="H37" i="12"/>
  <c r="D31" i="12"/>
  <c r="E31" i="12" s="1"/>
  <c r="F31" i="12"/>
  <c r="F29" i="12"/>
  <c r="G29" i="12" s="1"/>
  <c r="H29" i="12" s="1"/>
  <c r="F28" i="12"/>
  <c r="G28" i="12" s="1"/>
  <c r="H28" i="12" s="1"/>
  <c r="F27" i="12"/>
  <c r="G27" i="12" s="1"/>
  <c r="H27" i="12" s="1"/>
  <c r="F26" i="12"/>
  <c r="G26" i="12" s="1"/>
  <c r="H26" i="12" s="1"/>
  <c r="F25" i="12"/>
  <c r="G25" i="12" s="1"/>
  <c r="H25" i="12" s="1"/>
  <c r="F24" i="12"/>
  <c r="G24" i="12" s="1"/>
  <c r="H24" i="12" s="1"/>
  <c r="F23" i="12"/>
  <c r="G23" i="12" s="1"/>
  <c r="H23" i="12" s="1"/>
  <c r="F22" i="12"/>
  <c r="G22" i="12" s="1"/>
  <c r="H22" i="12" s="1"/>
  <c r="F21" i="12"/>
  <c r="G21" i="12" s="1"/>
  <c r="H21" i="12" s="1"/>
  <c r="F20" i="12"/>
  <c r="G20" i="12" s="1"/>
  <c r="H20" i="12" s="1"/>
  <c r="D84" i="14"/>
  <c r="E84" i="14" s="1"/>
  <c r="F84" i="14"/>
  <c r="H84" i="14"/>
  <c r="D102" i="14"/>
  <c r="E102" i="14" s="1"/>
  <c r="F102" i="14"/>
  <c r="H102" i="14"/>
  <c r="D90" i="14"/>
  <c r="E90" i="14" s="1"/>
  <c r="F90" i="14"/>
  <c r="H90" i="14"/>
  <c r="D82" i="14"/>
  <c r="E82" i="14" s="1"/>
  <c r="F82" i="14"/>
  <c r="H82" i="14"/>
  <c r="F131" i="14"/>
  <c r="G131" i="14" s="1"/>
  <c r="H131" i="14" s="1"/>
  <c r="F130" i="14"/>
  <c r="F129" i="14"/>
  <c r="F128" i="14"/>
  <c r="F127" i="14"/>
  <c r="F126" i="14"/>
  <c r="F125" i="14"/>
  <c r="G125" i="14" s="1"/>
  <c r="F124" i="14"/>
  <c r="F123" i="14"/>
  <c r="F122" i="14"/>
  <c r="F121" i="14"/>
  <c r="F120" i="14"/>
  <c r="F119" i="14"/>
  <c r="F118" i="14"/>
  <c r="F117" i="14"/>
  <c r="F116" i="14"/>
  <c r="F115" i="14"/>
  <c r="F114" i="14"/>
  <c r="F113" i="14"/>
  <c r="F112" i="14"/>
  <c r="F111" i="14"/>
  <c r="F110" i="14"/>
  <c r="F109" i="14"/>
  <c r="F108" i="14"/>
  <c r="G108" i="14" s="1"/>
  <c r="F107" i="14"/>
  <c r="D105" i="14"/>
  <c r="E105" i="14" s="1"/>
  <c r="F105" i="14"/>
  <c r="H105" i="14"/>
  <c r="D100" i="14"/>
  <c r="E100" i="14" s="1"/>
  <c r="F100" i="14"/>
  <c r="H100" i="14"/>
  <c r="D95" i="14"/>
  <c r="E95" i="14" s="1"/>
  <c r="F95" i="14"/>
  <c r="H95" i="14"/>
  <c r="D87" i="14"/>
  <c r="E87" i="14" s="1"/>
  <c r="F87" i="14"/>
  <c r="H87" i="14"/>
  <c r="D79" i="14"/>
  <c r="E79" i="14" s="1"/>
  <c r="F79" i="14"/>
  <c r="H79" i="14"/>
  <c r="D71" i="14"/>
  <c r="E71" i="14" s="1"/>
  <c r="F71" i="14"/>
  <c r="H71" i="14"/>
  <c r="D63" i="14"/>
  <c r="E63" i="14" s="1"/>
  <c r="F63" i="14"/>
  <c r="H63" i="14"/>
  <c r="D55" i="14"/>
  <c r="E55" i="14" s="1"/>
  <c r="F55" i="14"/>
  <c r="H55" i="14"/>
  <c r="D47" i="14"/>
  <c r="E47" i="14" s="1"/>
  <c r="F47" i="14"/>
  <c r="H47" i="14"/>
  <c r="D39" i="14"/>
  <c r="E39" i="14" s="1"/>
  <c r="F39" i="14"/>
  <c r="H39" i="14"/>
  <c r="D92" i="14"/>
  <c r="E92" i="14" s="1"/>
  <c r="F92" i="14"/>
  <c r="H92" i="14"/>
  <c r="D76" i="14"/>
  <c r="E76" i="14" s="1"/>
  <c r="F76" i="14"/>
  <c r="H76" i="14"/>
  <c r="D60" i="14"/>
  <c r="E60" i="14" s="1"/>
  <c r="F60" i="14"/>
  <c r="H60" i="14"/>
  <c r="D103" i="14"/>
  <c r="E103" i="14" s="1"/>
  <c r="F103" i="14"/>
  <c r="H103" i="14"/>
  <c r="D97" i="14"/>
  <c r="E97" i="14" s="1"/>
  <c r="F97" i="14"/>
  <c r="H97" i="14"/>
  <c r="D89" i="14"/>
  <c r="E89" i="14" s="1"/>
  <c r="F89" i="14"/>
  <c r="H89" i="14"/>
  <c r="D81" i="14"/>
  <c r="E81" i="14" s="1"/>
  <c r="F81" i="14"/>
  <c r="H81" i="14"/>
  <c r="D73" i="14"/>
  <c r="E73" i="14" s="1"/>
  <c r="F73" i="14"/>
  <c r="H73" i="14"/>
  <c r="D65" i="14"/>
  <c r="E65" i="14" s="1"/>
  <c r="F65" i="14"/>
  <c r="H65" i="14"/>
  <c r="D57" i="14"/>
  <c r="E57" i="14" s="1"/>
  <c r="F57" i="14"/>
  <c r="H57" i="14"/>
  <c r="D49" i="14"/>
  <c r="E49" i="14" s="1"/>
  <c r="F49" i="14"/>
  <c r="H49" i="14"/>
  <c r="D41" i="14"/>
  <c r="E41" i="14" s="1"/>
  <c r="F41" i="14"/>
  <c r="H41" i="14"/>
  <c r="D33" i="14"/>
  <c r="E33" i="14" s="1"/>
  <c r="F33" i="14" s="1"/>
  <c r="D44" i="14"/>
  <c r="E44" i="14" s="1"/>
  <c r="F44" i="14"/>
  <c r="H44" i="14"/>
  <c r="D94" i="14"/>
  <c r="E94" i="14" s="1"/>
  <c r="F94" i="14"/>
  <c r="H94" i="14"/>
  <c r="D86" i="14"/>
  <c r="E86" i="14" s="1"/>
  <c r="F86" i="14"/>
  <c r="H86" i="14"/>
  <c r="D78" i="14"/>
  <c r="E78" i="14" s="1"/>
  <c r="F78" i="14"/>
  <c r="H78" i="14"/>
  <c r="D70" i="14"/>
  <c r="E70" i="14" s="1"/>
  <c r="F70" i="14"/>
  <c r="H70" i="14"/>
  <c r="D62" i="14"/>
  <c r="E62" i="14" s="1"/>
  <c r="F62" i="14"/>
  <c r="H62" i="14"/>
  <c r="D54" i="14"/>
  <c r="E54" i="14" s="1"/>
  <c r="F54" i="14"/>
  <c r="H54" i="14"/>
  <c r="D46" i="14"/>
  <c r="E46" i="14" s="1"/>
  <c r="F46" i="14"/>
  <c r="H46" i="14"/>
  <c r="D38" i="14"/>
  <c r="E38" i="14" s="1"/>
  <c r="F38" i="14"/>
  <c r="H38" i="14"/>
  <c r="D68" i="14"/>
  <c r="E68" i="14" s="1"/>
  <c r="F68" i="14"/>
  <c r="H68" i="14"/>
  <c r="D101" i="14"/>
  <c r="E101" i="14" s="1"/>
  <c r="F101" i="14"/>
  <c r="H101" i="14"/>
  <c r="D99" i="14"/>
  <c r="E99" i="14" s="1"/>
  <c r="F99" i="14"/>
  <c r="H99" i="14"/>
  <c r="D91" i="14"/>
  <c r="E91" i="14" s="1"/>
  <c r="F91" i="14"/>
  <c r="H91" i="14"/>
  <c r="D83" i="14"/>
  <c r="E83" i="14" s="1"/>
  <c r="F83" i="14"/>
  <c r="H83" i="14"/>
  <c r="D75" i="14"/>
  <c r="E75" i="14" s="1"/>
  <c r="F75" i="14"/>
  <c r="H75" i="14"/>
  <c r="D67" i="14"/>
  <c r="E67" i="14" s="1"/>
  <c r="F67" i="14"/>
  <c r="H67" i="14"/>
  <c r="D59" i="14"/>
  <c r="E59" i="14" s="1"/>
  <c r="F59" i="14"/>
  <c r="H59" i="14"/>
  <c r="D51" i="14"/>
  <c r="E51" i="14" s="1"/>
  <c r="F51" i="14"/>
  <c r="H51" i="14"/>
  <c r="D43" i="14"/>
  <c r="E43" i="14" s="1"/>
  <c r="F43" i="14"/>
  <c r="H43" i="14"/>
  <c r="D35" i="14"/>
  <c r="E35" i="14" s="1"/>
  <c r="F35" i="14" s="1"/>
  <c r="D104" i="14"/>
  <c r="E104" i="14" s="1"/>
  <c r="F104" i="14"/>
  <c r="H104" i="14"/>
  <c r="D96" i="14"/>
  <c r="E96" i="14" s="1"/>
  <c r="F96" i="14"/>
  <c r="H96" i="14"/>
  <c r="D88" i="14"/>
  <c r="E88" i="14" s="1"/>
  <c r="F88" i="14"/>
  <c r="H88" i="14"/>
  <c r="D80" i="14"/>
  <c r="E80" i="14" s="1"/>
  <c r="F80" i="14"/>
  <c r="H80" i="14"/>
  <c r="D72" i="14"/>
  <c r="E72" i="14" s="1"/>
  <c r="F72" i="14"/>
  <c r="H72" i="14"/>
  <c r="D64" i="14"/>
  <c r="E64" i="14" s="1"/>
  <c r="F64" i="14"/>
  <c r="H64" i="14"/>
  <c r="D56" i="14"/>
  <c r="E56" i="14" s="1"/>
  <c r="F56" i="14"/>
  <c r="H56" i="14"/>
  <c r="D48" i="14"/>
  <c r="E48" i="14" s="1"/>
  <c r="F48" i="14"/>
  <c r="H48" i="14"/>
  <c r="D40" i="14"/>
  <c r="E40" i="14" s="1"/>
  <c r="F40" i="14"/>
  <c r="H40" i="14"/>
  <c r="D32" i="14"/>
  <c r="E32" i="14" s="1"/>
  <c r="F32" i="14" s="1"/>
  <c r="D52" i="14"/>
  <c r="E52" i="14" s="1"/>
  <c r="F52" i="14"/>
  <c r="H52" i="14"/>
  <c r="D93" i="14"/>
  <c r="E93" i="14" s="1"/>
  <c r="F93" i="14"/>
  <c r="H93" i="14"/>
  <c r="D85" i="14"/>
  <c r="E85" i="14" s="1"/>
  <c r="F85" i="14"/>
  <c r="H85" i="14"/>
  <c r="D77" i="14"/>
  <c r="E77" i="14" s="1"/>
  <c r="F77" i="14"/>
  <c r="H77" i="14"/>
  <c r="D69" i="14"/>
  <c r="E69" i="14" s="1"/>
  <c r="F69" i="14"/>
  <c r="H69" i="14"/>
  <c r="D61" i="14"/>
  <c r="E61" i="14" s="1"/>
  <c r="F61" i="14"/>
  <c r="H61" i="14"/>
  <c r="D53" i="14"/>
  <c r="E53" i="14" s="1"/>
  <c r="F53" i="14"/>
  <c r="H53" i="14"/>
  <c r="D45" i="14"/>
  <c r="E45" i="14" s="1"/>
  <c r="F45" i="14"/>
  <c r="H45" i="14"/>
  <c r="D37" i="14"/>
  <c r="E37" i="14" s="1"/>
  <c r="F37" i="14"/>
  <c r="H37" i="14"/>
  <c r="D36" i="14"/>
  <c r="E36" i="14" s="1"/>
  <c r="F36" i="14"/>
  <c r="H36" i="14"/>
  <c r="D98" i="14"/>
  <c r="E98" i="14" s="1"/>
  <c r="F98" i="14"/>
  <c r="H98" i="14"/>
  <c r="D74" i="14"/>
  <c r="E74" i="14" s="1"/>
  <c r="F74" i="14"/>
  <c r="H74" i="14"/>
  <c r="D66" i="14"/>
  <c r="E66" i="14" s="1"/>
  <c r="F66" i="14"/>
  <c r="H66" i="14"/>
  <c r="D58" i="14"/>
  <c r="E58" i="14" s="1"/>
  <c r="F58" i="14"/>
  <c r="H58" i="14"/>
  <c r="D50" i="14"/>
  <c r="E50" i="14" s="1"/>
  <c r="F50" i="14"/>
  <c r="H50" i="14"/>
  <c r="D42" i="14"/>
  <c r="E42" i="14" s="1"/>
  <c r="F42" i="14"/>
  <c r="H42" i="14"/>
  <c r="D34" i="14"/>
  <c r="E34" i="14" s="1"/>
  <c r="F34" i="14"/>
  <c r="F31" i="14"/>
  <c r="G31" i="14" s="1"/>
  <c r="H31" i="14" s="1"/>
  <c r="F30" i="14"/>
  <c r="G30" i="14" s="1"/>
  <c r="H30" i="14" s="1"/>
  <c r="F29" i="14"/>
  <c r="G29" i="14" s="1"/>
  <c r="H29" i="14" s="1"/>
  <c r="F28" i="14"/>
  <c r="G28" i="14" s="1"/>
  <c r="H28" i="14" s="1"/>
  <c r="F27" i="14"/>
  <c r="G27" i="14" s="1"/>
  <c r="H27" i="14" s="1"/>
  <c r="F26" i="14"/>
  <c r="G26" i="14" s="1"/>
  <c r="H26" i="14" s="1"/>
  <c r="F25" i="14"/>
  <c r="G25" i="14" s="1"/>
  <c r="H25" i="14" s="1"/>
  <c r="F24" i="14"/>
  <c r="G24" i="14" s="1"/>
  <c r="H24" i="14" s="1"/>
  <c r="F23" i="14"/>
  <c r="G23" i="14" s="1"/>
  <c r="H23" i="14" s="1"/>
  <c r="F22" i="14"/>
  <c r="G22" i="14" s="1"/>
  <c r="H22" i="14" s="1"/>
  <c r="F21" i="14"/>
  <c r="G21" i="14" s="1"/>
  <c r="H21" i="14" s="1"/>
  <c r="H132" i="13"/>
  <c r="D132" i="13"/>
  <c r="E132" i="13" s="1"/>
  <c r="F132" i="13" s="1"/>
  <c r="G132" i="13" s="1"/>
  <c r="D131" i="13"/>
  <c r="E131" i="13" s="1"/>
  <c r="D130" i="13"/>
  <c r="E130" i="13" s="1"/>
  <c r="D129" i="13"/>
  <c r="E129" i="13" s="1"/>
  <c r="D128" i="13"/>
  <c r="E128" i="13" s="1"/>
  <c r="D127" i="13"/>
  <c r="E127" i="13" s="1"/>
  <c r="D126" i="13"/>
  <c r="E126" i="13" s="1"/>
  <c r="D125" i="13"/>
  <c r="E125" i="13" s="1"/>
  <c r="D124" i="13"/>
  <c r="E124" i="13" s="1"/>
  <c r="D123" i="13"/>
  <c r="E123" i="13" s="1"/>
  <c r="D122" i="13"/>
  <c r="E122" i="13" s="1"/>
  <c r="D121" i="13"/>
  <c r="E121" i="13" s="1"/>
  <c r="D120" i="13"/>
  <c r="E120" i="13" s="1"/>
  <c r="D119" i="13"/>
  <c r="E119" i="13" s="1"/>
  <c r="D118" i="13"/>
  <c r="E118" i="13" s="1"/>
  <c r="D117" i="13"/>
  <c r="E117" i="13" s="1"/>
  <c r="D116" i="13"/>
  <c r="E116" i="13" s="1"/>
  <c r="D115" i="13"/>
  <c r="E115" i="13" s="1"/>
  <c r="D103" i="13"/>
  <c r="E103" i="13" s="1"/>
  <c r="F103" i="13"/>
  <c r="D101" i="13"/>
  <c r="E101" i="13" s="1"/>
  <c r="F101" i="13"/>
  <c r="D99" i="13"/>
  <c r="E99" i="13" s="1"/>
  <c r="F99" i="13"/>
  <c r="D97" i="13"/>
  <c r="E97" i="13" s="1"/>
  <c r="F97" i="13"/>
  <c r="D95" i="13"/>
  <c r="E95" i="13" s="1"/>
  <c r="F95" i="13"/>
  <c r="D93" i="13"/>
  <c r="E93" i="13" s="1"/>
  <c r="F93" i="13"/>
  <c r="D91" i="13"/>
  <c r="E91" i="13" s="1"/>
  <c r="F91" i="13"/>
  <c r="D89" i="13"/>
  <c r="E89" i="13" s="1"/>
  <c r="F89" i="13"/>
  <c r="D87" i="13"/>
  <c r="E87" i="13" s="1"/>
  <c r="F87" i="13"/>
  <c r="D85" i="13"/>
  <c r="E85" i="13" s="1"/>
  <c r="F85" i="13"/>
  <c r="D83" i="13"/>
  <c r="E83" i="13" s="1"/>
  <c r="F83" i="13"/>
  <c r="D81" i="13"/>
  <c r="E81" i="13" s="1"/>
  <c r="F81" i="13"/>
  <c r="D79" i="13"/>
  <c r="E79" i="13" s="1"/>
  <c r="F79" i="13"/>
  <c r="D77" i="13"/>
  <c r="E77" i="13" s="1"/>
  <c r="F77" i="13"/>
  <c r="D75" i="13"/>
  <c r="E75" i="13" s="1"/>
  <c r="F75" i="13"/>
  <c r="D73" i="13"/>
  <c r="E73" i="13" s="1"/>
  <c r="F73" i="13"/>
  <c r="D71" i="13"/>
  <c r="E71" i="13" s="1"/>
  <c r="F71" i="13"/>
  <c r="D69" i="13"/>
  <c r="E69" i="13" s="1"/>
  <c r="F69" i="13"/>
  <c r="D67" i="13"/>
  <c r="E67" i="13" s="1"/>
  <c r="F67" i="13"/>
  <c r="D65" i="13"/>
  <c r="E65" i="13" s="1"/>
  <c r="F65" i="13"/>
  <c r="D63" i="13"/>
  <c r="E63" i="13" s="1"/>
  <c r="F63" i="13"/>
  <c r="D61" i="13"/>
  <c r="E61" i="13" s="1"/>
  <c r="F61" i="13"/>
  <c r="D59" i="13"/>
  <c r="E59" i="13" s="1"/>
  <c r="F59" i="13"/>
  <c r="D57" i="13"/>
  <c r="E57" i="13" s="1"/>
  <c r="F57" i="13"/>
  <c r="D55" i="13"/>
  <c r="E55" i="13" s="1"/>
  <c r="F55" i="13"/>
  <c r="D53" i="13"/>
  <c r="E53" i="13" s="1"/>
  <c r="F53" i="13"/>
  <c r="D51" i="13"/>
  <c r="E51" i="13" s="1"/>
  <c r="F51" i="13"/>
  <c r="D49" i="13"/>
  <c r="E49" i="13" s="1"/>
  <c r="F49" i="13"/>
  <c r="D47" i="13"/>
  <c r="E47" i="13" s="1"/>
  <c r="F47" i="13"/>
  <c r="D45" i="13"/>
  <c r="E45" i="13" s="1"/>
  <c r="F45" i="13"/>
  <c r="D43" i="13"/>
  <c r="E43" i="13" s="1"/>
  <c r="F43" i="13"/>
  <c r="D41" i="13"/>
  <c r="E41" i="13" s="1"/>
  <c r="F41" i="13"/>
  <c r="D39" i="13"/>
  <c r="E39" i="13" s="1"/>
  <c r="F39" i="13"/>
  <c r="D37" i="13"/>
  <c r="E37" i="13" s="1"/>
  <c r="F37" i="13"/>
  <c r="D35" i="13"/>
  <c r="E35" i="13" s="1"/>
  <c r="F35" i="13"/>
  <c r="H105" i="13"/>
  <c r="D104" i="13"/>
  <c r="E104" i="13" s="1"/>
  <c r="F104" i="13"/>
  <c r="D100" i="13"/>
  <c r="E100" i="13" s="1"/>
  <c r="F100" i="13"/>
  <c r="D98" i="13"/>
  <c r="E98" i="13" s="1"/>
  <c r="F98" i="13"/>
  <c r="D96" i="13"/>
  <c r="E96" i="13" s="1"/>
  <c r="F96" i="13"/>
  <c r="D94" i="13"/>
  <c r="E94" i="13" s="1"/>
  <c r="F94" i="13"/>
  <c r="D92" i="13"/>
  <c r="E92" i="13" s="1"/>
  <c r="F92" i="13"/>
  <c r="D90" i="13"/>
  <c r="E90" i="13" s="1"/>
  <c r="F90" i="13"/>
  <c r="D88" i="13"/>
  <c r="E88" i="13" s="1"/>
  <c r="F88" i="13"/>
  <c r="D86" i="13"/>
  <c r="E86" i="13" s="1"/>
  <c r="F86" i="13"/>
  <c r="D84" i="13"/>
  <c r="E84" i="13" s="1"/>
  <c r="F84" i="13"/>
  <c r="D82" i="13"/>
  <c r="E82" i="13" s="1"/>
  <c r="F82" i="13"/>
  <c r="D80" i="13"/>
  <c r="E80" i="13" s="1"/>
  <c r="F80" i="13"/>
  <c r="D78" i="13"/>
  <c r="E78" i="13" s="1"/>
  <c r="F78" i="13"/>
  <c r="D76" i="13"/>
  <c r="E76" i="13" s="1"/>
  <c r="F76" i="13"/>
  <c r="D74" i="13"/>
  <c r="E74" i="13" s="1"/>
  <c r="F74" i="13"/>
  <c r="D72" i="13"/>
  <c r="E72" i="13" s="1"/>
  <c r="F72" i="13"/>
  <c r="D70" i="13"/>
  <c r="E70" i="13" s="1"/>
  <c r="F70" i="13"/>
  <c r="D68" i="13"/>
  <c r="E68" i="13" s="1"/>
  <c r="F68" i="13"/>
  <c r="D66" i="13"/>
  <c r="E66" i="13" s="1"/>
  <c r="F66" i="13"/>
  <c r="D64" i="13"/>
  <c r="E64" i="13" s="1"/>
  <c r="F64" i="13"/>
  <c r="D62" i="13"/>
  <c r="E62" i="13" s="1"/>
  <c r="F62" i="13"/>
  <c r="D60" i="13"/>
  <c r="E60" i="13" s="1"/>
  <c r="F60" i="13"/>
  <c r="D58" i="13"/>
  <c r="E58" i="13" s="1"/>
  <c r="F58" i="13"/>
  <c r="D56" i="13"/>
  <c r="E56" i="13" s="1"/>
  <c r="F56" i="13"/>
  <c r="D54" i="13"/>
  <c r="E54" i="13" s="1"/>
  <c r="F54" i="13"/>
  <c r="D52" i="13"/>
  <c r="E52" i="13" s="1"/>
  <c r="F52" i="13"/>
  <c r="D50" i="13"/>
  <c r="E50" i="13" s="1"/>
  <c r="F50" i="13"/>
  <c r="D48" i="13"/>
  <c r="E48" i="13" s="1"/>
  <c r="F48" i="13"/>
  <c r="D46" i="13"/>
  <c r="E46" i="13" s="1"/>
  <c r="F46" i="13"/>
  <c r="D44" i="13"/>
  <c r="E44" i="13" s="1"/>
  <c r="F44" i="13"/>
  <c r="D42" i="13"/>
  <c r="E42" i="13" s="1"/>
  <c r="F42" i="13"/>
  <c r="D40" i="13"/>
  <c r="E40" i="13" s="1"/>
  <c r="F40" i="13"/>
  <c r="D38" i="13"/>
  <c r="E38" i="13" s="1"/>
  <c r="F38" i="13"/>
  <c r="D36" i="13"/>
  <c r="E36" i="13" s="1"/>
  <c r="F36" i="13"/>
  <c r="H106" i="13"/>
  <c r="D102" i="13"/>
  <c r="E102" i="13" s="1"/>
  <c r="F102" i="13"/>
  <c r="F105" i="13"/>
  <c r="G105" i="13" s="1"/>
  <c r="F34" i="13"/>
  <c r="G34" i="13" s="1"/>
  <c r="H34" i="13" s="1"/>
  <c r="F33" i="13"/>
  <c r="G33" i="13" s="1"/>
  <c r="H33" i="13" s="1"/>
  <c r="F32" i="13"/>
  <c r="G32" i="13" s="1"/>
  <c r="H32" i="13" s="1"/>
  <c r="F31" i="13"/>
  <c r="G31" i="13" s="1"/>
  <c r="H31" i="13" s="1"/>
  <c r="F30" i="13"/>
  <c r="G30" i="13" s="1"/>
  <c r="H30" i="13" s="1"/>
  <c r="F29" i="13"/>
  <c r="G29" i="13" s="1"/>
  <c r="H29" i="13" s="1"/>
  <c r="F28" i="13"/>
  <c r="G28" i="13" s="1"/>
  <c r="H28" i="13" s="1"/>
  <c r="F27" i="13"/>
  <c r="G27" i="13" s="1"/>
  <c r="H27" i="13" s="1"/>
  <c r="F26" i="13"/>
  <c r="G26" i="13" s="1"/>
  <c r="H26" i="13" s="1"/>
  <c r="F25" i="13"/>
  <c r="G25" i="13" s="1"/>
  <c r="H25" i="13" s="1"/>
  <c r="F24" i="13"/>
  <c r="G24" i="13" s="1"/>
  <c r="H24" i="13" s="1"/>
  <c r="F23" i="13"/>
  <c r="G23" i="13" s="1"/>
  <c r="H23" i="13" s="1"/>
  <c r="F22" i="13"/>
  <c r="G22" i="13" s="1"/>
  <c r="H22" i="13" s="1"/>
  <c r="F17" i="12"/>
  <c r="G17" i="12" s="1"/>
  <c r="H17" i="12" s="1"/>
  <c r="F18" i="12"/>
  <c r="G18" i="12" s="1"/>
  <c r="H18" i="12" s="1"/>
  <c r="F16" i="12"/>
  <c r="G16" i="12" s="1"/>
  <c r="H16" i="12" s="1"/>
  <c r="D15" i="12"/>
  <c r="E15" i="12" s="1"/>
  <c r="F15" i="12" s="1"/>
  <c r="G15" i="12" s="1"/>
  <c r="H15" i="12" s="1"/>
  <c r="H16" i="13"/>
  <c r="G122" i="13" l="1"/>
  <c r="G120" i="13"/>
  <c r="G129" i="13"/>
  <c r="G115" i="13"/>
  <c r="G131" i="13"/>
  <c r="G119" i="13"/>
  <c r="G117" i="14"/>
  <c r="G129" i="14"/>
  <c r="G119" i="14"/>
  <c r="G127" i="14"/>
  <c r="G116" i="13"/>
  <c r="G121" i="14"/>
  <c r="G123" i="13"/>
  <c r="G114" i="14"/>
  <c r="G122" i="14"/>
  <c r="G120" i="14"/>
  <c r="G112" i="14"/>
  <c r="G124" i="14"/>
  <c r="G109" i="14"/>
  <c r="G130" i="13"/>
  <c r="G128" i="13"/>
  <c r="G115" i="14"/>
  <c r="G123" i="14"/>
  <c r="G127" i="13"/>
  <c r="G126" i="14"/>
  <c r="G38" i="13"/>
  <c r="G46" i="13"/>
  <c r="G54" i="13"/>
  <c r="G62" i="13"/>
  <c r="G70" i="13"/>
  <c r="G78" i="13"/>
  <c r="G86" i="13"/>
  <c r="G94" i="13"/>
  <c r="G104" i="13"/>
  <c r="G124" i="13"/>
  <c r="G113" i="14"/>
  <c r="G110" i="14"/>
  <c r="G111" i="14"/>
  <c r="G102" i="13"/>
  <c r="G125" i="13"/>
  <c r="G130" i="14"/>
  <c r="G126" i="13"/>
  <c r="G58" i="14"/>
  <c r="G61" i="14"/>
  <c r="G48" i="14"/>
  <c r="G35" i="14"/>
  <c r="H35" i="14" s="1"/>
  <c r="G99" i="14"/>
  <c r="G78" i="14"/>
  <c r="G65" i="14"/>
  <c r="G92" i="14"/>
  <c r="G95" i="14"/>
  <c r="G118" i="14"/>
  <c r="G111" i="13"/>
  <c r="G71" i="12"/>
  <c r="G100" i="12"/>
  <c r="G41" i="12"/>
  <c r="G73" i="12"/>
  <c r="G30" i="12"/>
  <c r="H30" i="12" s="1"/>
  <c r="G62" i="12"/>
  <c r="G94" i="12"/>
  <c r="G106" i="14"/>
  <c r="G121" i="13"/>
  <c r="G66" i="14"/>
  <c r="G69" i="14"/>
  <c r="G56" i="14"/>
  <c r="G43" i="14"/>
  <c r="G101" i="14"/>
  <c r="G86" i="14"/>
  <c r="G73" i="14"/>
  <c r="G39" i="14"/>
  <c r="G100" i="14"/>
  <c r="G84" i="14"/>
  <c r="G63" i="12"/>
  <c r="G68" i="12"/>
  <c r="G92" i="12"/>
  <c r="G37" i="12"/>
  <c r="G43" i="12"/>
  <c r="G75" i="12"/>
  <c r="G45" i="12"/>
  <c r="G101" i="12"/>
  <c r="G40" i="12"/>
  <c r="G72" i="12"/>
  <c r="G104" i="12"/>
  <c r="G82" i="12"/>
  <c r="G128" i="14"/>
  <c r="G35" i="13"/>
  <c r="H35" i="13" s="1"/>
  <c r="G43" i="13"/>
  <c r="G51" i="13"/>
  <c r="G59" i="13"/>
  <c r="G67" i="13"/>
  <c r="G75" i="13"/>
  <c r="G83" i="13"/>
  <c r="G91" i="13"/>
  <c r="G117" i="13"/>
  <c r="G71" i="14"/>
  <c r="G118" i="13"/>
  <c r="G107" i="14"/>
  <c r="G34" i="14"/>
  <c r="H34" i="14" s="1"/>
  <c r="G37" i="14"/>
  <c r="G52" i="14"/>
  <c r="G88" i="14"/>
  <c r="G75" i="14"/>
  <c r="G54" i="14"/>
  <c r="G41" i="14"/>
  <c r="G36" i="13"/>
  <c r="H36" i="13" s="1"/>
  <c r="G44" i="13"/>
  <c r="G52" i="13"/>
  <c r="G60" i="13"/>
  <c r="G68" i="13"/>
  <c r="G76" i="13"/>
  <c r="G84" i="13"/>
  <c r="G92" i="13"/>
  <c r="G100" i="13"/>
  <c r="G39" i="12"/>
  <c r="G103" i="12"/>
  <c r="G44" i="12"/>
  <c r="G98" i="12"/>
  <c r="G57" i="12"/>
  <c r="G89" i="12"/>
  <c r="G46" i="12"/>
  <c r="G78" i="12"/>
  <c r="G50" i="14"/>
  <c r="G102" i="14"/>
  <c r="G40" i="13"/>
  <c r="G48" i="13"/>
  <c r="G56" i="13"/>
  <c r="G64" i="13"/>
  <c r="G72" i="13"/>
  <c r="G80" i="13"/>
  <c r="G88" i="13"/>
  <c r="G96" i="13"/>
  <c r="G87" i="12"/>
  <c r="G74" i="12"/>
  <c r="G33" i="12"/>
  <c r="H33" i="12" s="1"/>
  <c r="G65" i="12"/>
  <c r="G97" i="12"/>
  <c r="G54" i="12"/>
  <c r="G86" i="12"/>
  <c r="G109" i="13"/>
  <c r="G53" i="14"/>
  <c r="G40" i="14"/>
  <c r="G104" i="14"/>
  <c r="G91" i="14"/>
  <c r="G70" i="14"/>
  <c r="G57" i="14"/>
  <c r="G76" i="14"/>
  <c r="G87" i="14"/>
  <c r="G90" i="14"/>
  <c r="G47" i="12"/>
  <c r="G52" i="12"/>
  <c r="G76" i="12"/>
  <c r="G53" i="12"/>
  <c r="G51" i="12"/>
  <c r="G83" i="12"/>
  <c r="G61" i="12"/>
  <c r="G34" i="12"/>
  <c r="H34" i="12" s="1"/>
  <c r="G48" i="12"/>
  <c r="G80" i="12"/>
  <c r="G66" i="12"/>
  <c r="G110" i="13"/>
  <c r="G113" i="13"/>
  <c r="G37" i="13"/>
  <c r="G45" i="13"/>
  <c r="G53" i="13"/>
  <c r="G61" i="13"/>
  <c r="G69" i="13"/>
  <c r="G77" i="13"/>
  <c r="G85" i="13"/>
  <c r="G93" i="13"/>
  <c r="G101" i="13"/>
  <c r="G103" i="14"/>
  <c r="G114" i="13"/>
  <c r="G112" i="13"/>
  <c r="G39" i="13"/>
  <c r="G47" i="13"/>
  <c r="G55" i="13"/>
  <c r="G63" i="13"/>
  <c r="G71" i="13"/>
  <c r="G98" i="14"/>
  <c r="G85" i="14"/>
  <c r="G72" i="14"/>
  <c r="G59" i="14"/>
  <c r="G38" i="14"/>
  <c r="G44" i="14"/>
  <c r="G89" i="14"/>
  <c r="G55" i="14"/>
  <c r="G116" i="14"/>
  <c r="G50" i="12"/>
  <c r="G31" i="12"/>
  <c r="H31" i="12" s="1"/>
  <c r="G95" i="12"/>
  <c r="G36" i="12"/>
  <c r="G69" i="12"/>
  <c r="G59" i="12"/>
  <c r="G91" i="12"/>
  <c r="G77" i="12"/>
  <c r="G42" i="12"/>
  <c r="G56" i="12"/>
  <c r="G88" i="12"/>
  <c r="G120" i="12"/>
  <c r="G55" i="12"/>
  <c r="G60" i="12"/>
  <c r="G84" i="12"/>
  <c r="G58" i="12"/>
  <c r="G49" i="12"/>
  <c r="G81" i="12"/>
  <c r="G38" i="12"/>
  <c r="G70" i="12"/>
  <c r="G102" i="12"/>
  <c r="G85" i="12"/>
  <c r="G90" i="12"/>
  <c r="G79" i="12"/>
  <c r="G35" i="12"/>
  <c r="G67" i="12"/>
  <c r="G99" i="12"/>
  <c r="G93" i="12"/>
  <c r="G32" i="12"/>
  <c r="H32" i="12" s="1"/>
  <c r="G64" i="12"/>
  <c r="G96" i="12"/>
  <c r="G74" i="14"/>
  <c r="G77" i="14"/>
  <c r="G64" i="14"/>
  <c r="G51" i="14"/>
  <c r="G68" i="14"/>
  <c r="G94" i="14"/>
  <c r="G81" i="14"/>
  <c r="G47" i="14"/>
  <c r="G105" i="14"/>
  <c r="G42" i="14"/>
  <c r="G45" i="14"/>
  <c r="G32" i="14"/>
  <c r="H32" i="14" s="1"/>
  <c r="G96" i="14"/>
  <c r="G83" i="14"/>
  <c r="G62" i="14"/>
  <c r="G49" i="14"/>
  <c r="G60" i="14"/>
  <c r="G79" i="14"/>
  <c r="G82" i="14"/>
  <c r="G36" i="14"/>
  <c r="G93" i="14"/>
  <c r="G80" i="14"/>
  <c r="G67" i="14"/>
  <c r="G46" i="14"/>
  <c r="G33" i="14"/>
  <c r="H33" i="14" s="1"/>
  <c r="G97" i="14"/>
  <c r="G63" i="14"/>
  <c r="G79" i="13"/>
  <c r="G87" i="13"/>
  <c r="G95" i="13"/>
  <c r="G103" i="13"/>
  <c r="G41" i="13"/>
  <c r="G49" i="13"/>
  <c r="G57" i="13"/>
  <c r="G65" i="13"/>
  <c r="G73" i="13"/>
  <c r="G81" i="13"/>
  <c r="G89" i="13"/>
  <c r="G97" i="13"/>
  <c r="G99" i="13"/>
  <c r="G42" i="13"/>
  <c r="G50" i="13"/>
  <c r="G58" i="13"/>
  <c r="G66" i="13"/>
  <c r="G74" i="13"/>
  <c r="G82" i="13"/>
  <c r="G90" i="13"/>
  <c r="G98" i="13"/>
  <c r="I16" i="13"/>
  <c r="G16" i="13"/>
  <c r="F16" i="13"/>
  <c r="E16" i="13"/>
  <c r="C3" i="16" l="1"/>
  <c r="C4" i="16"/>
  <c r="C5" i="16"/>
  <c r="C6" i="16"/>
  <c r="C2" i="16"/>
  <c r="D185" i="1"/>
  <c r="D186" i="1" s="1"/>
  <c r="D165" i="1"/>
  <c r="D166" i="1" s="1"/>
  <c r="B2" i="5" l="1"/>
  <c r="D134" i="1"/>
  <c r="D135" i="1" l="1"/>
  <c r="C17" i="14"/>
  <c r="D17" i="14" s="1"/>
  <c r="E17" i="14" s="1"/>
  <c r="I17" i="14"/>
  <c r="C18" i="14"/>
  <c r="D18" i="14" s="1"/>
  <c r="E18" i="14" s="1"/>
  <c r="I18" i="14"/>
  <c r="C19" i="14"/>
  <c r="I19" i="14"/>
  <c r="C20" i="14"/>
  <c r="D20" i="14" s="1"/>
  <c r="E20" i="14" s="1"/>
  <c r="I20" i="14"/>
  <c r="I16" i="14"/>
  <c r="C16" i="14"/>
  <c r="I18" i="13"/>
  <c r="I19" i="13"/>
  <c r="I20" i="13"/>
  <c r="I21" i="13"/>
  <c r="D136" i="1" l="1"/>
  <c r="F20" i="14"/>
  <c r="G20" i="14" s="1"/>
  <c r="H20" i="14" s="1"/>
  <c r="D19" i="14"/>
  <c r="E19" i="14" s="1"/>
  <c r="F19" i="14" s="1"/>
  <c r="G19" i="14" s="1"/>
  <c r="H19" i="14" s="1"/>
  <c r="F18" i="14"/>
  <c r="G18" i="14" s="1"/>
  <c r="H18" i="14" s="1"/>
  <c r="F17" i="14"/>
  <c r="G17" i="14" s="1"/>
  <c r="H17" i="14" s="1"/>
  <c r="D16" i="14"/>
  <c r="E16" i="14" s="1"/>
  <c r="F16" i="14" s="1"/>
  <c r="G16" i="14" s="1"/>
  <c r="H16" i="14" s="1"/>
  <c r="C18" i="13" l="1"/>
  <c r="C19" i="13"/>
  <c r="C20" i="13"/>
  <c r="C21" i="13"/>
  <c r="I17" i="13"/>
  <c r="C17" i="13"/>
  <c r="D21" i="13" l="1"/>
  <c r="E21" i="13" s="1"/>
  <c r="F21" i="13" s="1"/>
  <c r="G21" i="13" s="1"/>
  <c r="H21" i="13" s="1"/>
  <c r="D17" i="13"/>
  <c r="E17" i="13" s="1"/>
  <c r="F17" i="13" s="1"/>
  <c r="G17" i="13" s="1"/>
  <c r="H17" i="13" s="1"/>
  <c r="D20" i="13"/>
  <c r="E20" i="13" s="1"/>
  <c r="F20" i="13" s="1"/>
  <c r="G20" i="13" s="1"/>
  <c r="H20" i="13" s="1"/>
  <c r="D18" i="13"/>
  <c r="E18" i="13" s="1"/>
  <c r="F18" i="13" s="1"/>
  <c r="G18" i="13" s="1"/>
  <c r="H18" i="13" s="1"/>
  <c r="D19" i="13"/>
  <c r="E19" i="13" s="1"/>
  <c r="F19" i="13" l="1"/>
  <c r="G19" i="13" s="1"/>
  <c r="H19" i="13" s="1"/>
  <c r="B6" i="12"/>
  <c r="B7" i="14"/>
  <c r="B7" i="13"/>
  <c r="A20" i="14" l="1"/>
  <c r="A19" i="14"/>
  <c r="A18" i="14"/>
  <c r="A17" i="14"/>
  <c r="A16" i="14"/>
  <c r="B3" i="14"/>
  <c r="B2" i="14"/>
  <c r="A20" i="13" l="1"/>
  <c r="A21" i="13"/>
  <c r="A12" i="13" l="1"/>
  <c r="A11" i="13"/>
  <c r="B3" i="13"/>
  <c r="B2" i="13"/>
  <c r="B3" i="12"/>
  <c r="B2" i="12"/>
  <c r="A16" i="12" l="1"/>
  <c r="A17" i="12"/>
  <c r="A18" i="12"/>
  <c r="A19" i="12"/>
  <c r="A15" i="12"/>
  <c r="D156" i="1" l="1"/>
  <c r="D157" i="1" l="1"/>
  <c r="D170" i="1"/>
  <c r="D171" i="1" l="1"/>
  <c r="D158" i="1"/>
  <c r="A10" i="12"/>
  <c r="D172" i="1" l="1"/>
  <c r="D130" i="1"/>
  <c r="B3" i="5"/>
  <c r="J128" i="1"/>
  <c r="I128" i="1"/>
  <c r="J127" i="1"/>
  <c r="I127" i="1"/>
  <c r="J126" i="1"/>
  <c r="I126" i="1"/>
  <c r="J125" i="1"/>
  <c r="I125" i="1"/>
  <c r="J124" i="1"/>
  <c r="I124" i="1"/>
  <c r="J123" i="1"/>
  <c r="I123" i="1"/>
  <c r="J122" i="1"/>
  <c r="I122" i="1"/>
  <c r="J121" i="1"/>
  <c r="I121" i="1"/>
  <c r="J120" i="1"/>
  <c r="I120" i="1"/>
  <c r="J119" i="1"/>
  <c r="I119" i="1"/>
  <c r="J118" i="1"/>
  <c r="I118" i="1"/>
  <c r="J117" i="1"/>
  <c r="I117" i="1"/>
  <c r="J116" i="1"/>
  <c r="I116" i="1"/>
  <c r="J115" i="1"/>
  <c r="I115" i="1"/>
  <c r="J114" i="1"/>
  <c r="I114" i="1"/>
  <c r="J113" i="1"/>
  <c r="I113" i="1"/>
  <c r="J112" i="1"/>
  <c r="I112" i="1"/>
  <c r="J111" i="1"/>
  <c r="I111" i="1"/>
  <c r="J110" i="1"/>
  <c r="I110" i="1"/>
  <c r="J109" i="1"/>
  <c r="I109" i="1"/>
  <c r="J108" i="1"/>
  <c r="I108" i="1"/>
  <c r="J107" i="1"/>
  <c r="I107" i="1"/>
  <c r="J106" i="1"/>
  <c r="I106" i="1"/>
  <c r="J105" i="1"/>
  <c r="I105" i="1"/>
  <c r="J104" i="1"/>
  <c r="I104" i="1"/>
  <c r="J103" i="1"/>
  <c r="I103" i="1"/>
  <c r="J102" i="1"/>
  <c r="I102" i="1"/>
  <c r="J101" i="1"/>
  <c r="I101" i="1"/>
  <c r="J100" i="1"/>
  <c r="I100" i="1"/>
  <c r="J99" i="1"/>
  <c r="I99" i="1"/>
  <c r="J98" i="1"/>
  <c r="I98" i="1"/>
  <c r="J97" i="1"/>
  <c r="I97" i="1"/>
  <c r="J96" i="1"/>
  <c r="I96" i="1"/>
  <c r="J95" i="1"/>
  <c r="I95" i="1"/>
  <c r="J94" i="1"/>
  <c r="I94" i="1"/>
  <c r="J93" i="1"/>
  <c r="I93" i="1"/>
  <c r="J92" i="1"/>
  <c r="I92" i="1"/>
  <c r="J91" i="1"/>
  <c r="I91" i="1"/>
  <c r="J90" i="1"/>
  <c r="I90" i="1"/>
  <c r="J89" i="1"/>
  <c r="I89" i="1"/>
  <c r="J88" i="1"/>
  <c r="I88" i="1"/>
  <c r="J87" i="1"/>
  <c r="I87" i="1"/>
  <c r="J86" i="1"/>
  <c r="I86" i="1"/>
  <c r="J85" i="1"/>
  <c r="I85" i="1"/>
  <c r="J84" i="1"/>
  <c r="I84" i="1"/>
  <c r="J83" i="1"/>
  <c r="I83" i="1"/>
  <c r="J82" i="1"/>
  <c r="I82" i="1"/>
  <c r="J81" i="1"/>
  <c r="I81" i="1"/>
  <c r="J80" i="1"/>
  <c r="I80" i="1"/>
  <c r="J79" i="1"/>
  <c r="I79" i="1"/>
  <c r="J78" i="1"/>
  <c r="I78" i="1"/>
  <c r="J77" i="1"/>
  <c r="I77" i="1"/>
  <c r="B1" i="5"/>
  <c r="D144" i="1"/>
  <c r="J75" i="1"/>
  <c r="I75" i="1"/>
  <c r="J74" i="1"/>
  <c r="I74" i="1"/>
  <c r="J73" i="1"/>
  <c r="I73" i="1"/>
  <c r="J72" i="1"/>
  <c r="I72" i="1"/>
  <c r="J71" i="1"/>
  <c r="I71" i="1"/>
  <c r="J70" i="1"/>
  <c r="I70" i="1"/>
  <c r="J69" i="1"/>
  <c r="I69" i="1"/>
  <c r="J68" i="1"/>
  <c r="I68" i="1"/>
  <c r="J76" i="1"/>
  <c r="I76" i="1"/>
  <c r="J67" i="1"/>
  <c r="I67" i="1"/>
  <c r="J66" i="1"/>
  <c r="I66" i="1"/>
  <c r="J65" i="1"/>
  <c r="I65" i="1"/>
  <c r="J64" i="1"/>
  <c r="I64" i="1"/>
  <c r="J63" i="1"/>
  <c r="I63" i="1"/>
  <c r="J62" i="1"/>
  <c r="I62" i="1"/>
  <c r="J61" i="1"/>
  <c r="I61" i="1"/>
  <c r="J60" i="1"/>
  <c r="I60" i="1"/>
  <c r="J59" i="1"/>
  <c r="I59" i="1"/>
  <c r="J58" i="1"/>
  <c r="I58" i="1"/>
  <c r="J57" i="1"/>
  <c r="I57" i="1"/>
  <c r="J56" i="1"/>
  <c r="I56" i="1"/>
  <c r="J55" i="1"/>
  <c r="I55" i="1"/>
  <c r="J54" i="1"/>
  <c r="I54" i="1"/>
  <c r="J53" i="1"/>
  <c r="I53" i="1"/>
  <c r="J52" i="1"/>
  <c r="I52" i="1"/>
  <c r="J51" i="1"/>
  <c r="I51" i="1"/>
  <c r="J50" i="1"/>
  <c r="I50" i="1"/>
  <c r="J49" i="1"/>
  <c r="I49" i="1"/>
  <c r="J48" i="1"/>
  <c r="I48" i="1"/>
  <c r="J47" i="1"/>
  <c r="I47" i="1"/>
  <c r="J46" i="1"/>
  <c r="I46" i="1"/>
  <c r="J45" i="1"/>
  <c r="I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K9" i="5" l="1"/>
  <c r="I22" i="5"/>
  <c r="I23" i="5"/>
  <c r="I24" i="5"/>
  <c r="I25" i="5"/>
  <c r="I26" i="5"/>
  <c r="I27" i="5"/>
  <c r="I28" i="5"/>
  <c r="I29" i="5"/>
  <c r="I30" i="5"/>
  <c r="I31" i="5"/>
  <c r="I32" i="5"/>
  <c r="I33" i="5"/>
  <c r="I34" i="5"/>
  <c r="I35" i="5"/>
  <c r="I36" i="5"/>
  <c r="B9" i="5"/>
  <c r="J9" i="5"/>
  <c r="F9" i="5"/>
  <c r="E9" i="5"/>
  <c r="I18" i="5"/>
  <c r="I19" i="5"/>
  <c r="I20" i="5"/>
  <c r="I21" i="5"/>
  <c r="I17" i="5"/>
  <c r="D145" i="1"/>
</calcChain>
</file>

<file path=xl/sharedStrings.xml><?xml version="1.0" encoding="utf-8"?>
<sst xmlns="http://schemas.openxmlformats.org/spreadsheetml/2006/main" count="4494" uniqueCount="2215">
  <si>
    <t>Illumina DNA Prep</t>
  </si>
  <si>
    <t>Ідентифікатор циклу:</t>
  </si>
  <si>
    <t>M3235-25-009</t>
  </si>
  <si>
    <r>
      <t xml:space="preserve">РЯДКИ НЕ СЛІД ВИДАЛЯТИ! </t>
    </r>
    <r>
      <rPr>
        <sz val="14"/>
        <color theme="1"/>
        <rFont val="Calibri"/>
        <family val="2"/>
        <scheme val="minor"/>
      </rPr>
      <t xml:space="preserve">Невикористані рядки можуть бути приховані. </t>
    </r>
  </si>
  <si>
    <t>Ключові інструкції</t>
  </si>
  <si>
    <t>Дата підготовки бібліотеки:</t>
  </si>
  <si>
    <t>Білі клітини: заповнювані</t>
  </si>
  <si>
    <r>
      <rPr>
        <u/>
        <sz val="11"/>
        <color rgb="FFFF0000"/>
        <rFont val="Calibri"/>
        <family val="2"/>
        <scheme val="minor"/>
      </rPr>
      <t xml:space="preserve">Жовті клітини </t>
    </r>
    <r>
      <rPr>
        <sz val="11"/>
        <rFont val="Calibri"/>
        <family val="2"/>
        <scheme val="minor"/>
      </rPr>
      <t>в стовпці лунок індексного планшета:  вкажіть дублікат індексної лунки</t>
    </r>
  </si>
  <si>
    <r>
      <rPr>
        <u/>
        <sz val="11"/>
        <color theme="1"/>
        <rFont val="Calibri"/>
        <family val="2"/>
        <scheme val="minor"/>
      </rPr>
      <t xml:space="preserve">Еритроцити </t>
    </r>
    <r>
      <rPr>
        <b/>
        <u/>
        <sz val="11"/>
        <rFont val="Calibri"/>
        <family val="2"/>
        <scheme val="minor"/>
      </rPr>
      <t xml:space="preserve"> </t>
    </r>
    <r>
      <rPr>
        <u/>
        <sz val="11"/>
        <rFont val="Calibri"/>
        <family val="2"/>
        <scheme val="minor"/>
      </rPr>
      <t>в</t>
    </r>
    <r>
      <rPr>
        <sz val="11"/>
        <rFont val="Calibri"/>
        <family val="2"/>
        <scheme val="minor"/>
      </rPr>
      <t xml:space="preserve"> стовпці лунок індексного планшета: вкажіть несумісні індекси, включені в цикл</t>
    </r>
    <r>
      <rPr>
        <b/>
        <sz val="11"/>
        <rFont val="Calibri"/>
        <family val="2"/>
        <scheme val="minor"/>
      </rPr>
      <t xml:space="preserve"> </t>
    </r>
    <r>
      <rPr>
        <sz val="11"/>
        <rFont val="Calibri"/>
        <family val="2"/>
        <scheme val="minor"/>
      </rPr>
      <t>(тобто</t>
    </r>
    <r>
      <rPr>
        <sz val="11"/>
        <color theme="1"/>
        <rFont val="Calibri"/>
        <family val="2"/>
        <scheme val="minor"/>
      </rPr>
      <t xml:space="preserve"> набір індексів CD, вибраний з наборами v2 та v3)</t>
    </r>
  </si>
  <si>
    <t>Технік з підготовки бібліотеки:</t>
  </si>
  <si>
    <t>ABC</t>
  </si>
  <si>
    <t>Сині клітинки: формули</t>
  </si>
  <si>
    <t>Тип набору для секвенування:</t>
  </si>
  <si>
    <t>300c MiSeq v2</t>
  </si>
  <si>
    <t>Темно-сірі клітинки: необов'язкові</t>
  </si>
  <si>
    <t>Набір індексів:</t>
  </si>
  <si>
    <t>v3 (Illumina DNA/RNA UD)</t>
  </si>
  <si>
    <t>Дата послідовності:</t>
  </si>
  <si>
    <t>Технік секвенування:</t>
  </si>
  <si>
    <t>Примітки:</t>
  </si>
  <si>
    <t>Додатково</t>
  </si>
  <si>
    <t>Лунка для зразка</t>
  </si>
  <si>
    <t>Ключ стану</t>
  </si>
  <si>
    <t>Таксономічний ідентифікатор</t>
  </si>
  <si>
    <t>ID Проекту</t>
  </si>
  <si>
    <t>Розмір геному (МБ)</t>
  </si>
  <si>
    <t>Вхідна ДНК Qubit Reading (нг/мкл)</t>
  </si>
  <si>
    <t>Вхідна ДНК Nanodrop (260/280)</t>
  </si>
  <si>
    <t>Об'єм вхідної ДНК (мкл)</t>
  </si>
  <si>
    <t>Об'єм вхідного H2O (мкл)</t>
  </si>
  <si>
    <t>Кількість вхідної ДНК (нг)</t>
  </si>
  <si>
    <t>Лунка для індексної таблички</t>
  </si>
  <si>
    <t>Зчитування Qubit Reading (нг/мкл) бібліотеки</t>
  </si>
  <si>
    <t>Коментарі</t>
  </si>
  <si>
    <t>A01</t>
  </si>
  <si>
    <t>EC04PN0139-A</t>
  </si>
  <si>
    <t>Escherichia coli</t>
  </si>
  <si>
    <t>A-B05</t>
  </si>
  <si>
    <t>B01</t>
  </si>
  <si>
    <t>EC04PN0139-B</t>
  </si>
  <si>
    <t>A-C05</t>
  </si>
  <si>
    <t>C01</t>
  </si>
  <si>
    <t>EC04PN0139-C</t>
  </si>
  <si>
    <t>A-D05</t>
  </si>
  <si>
    <t>D01</t>
  </si>
  <si>
    <t>EC04PN0139-D</t>
  </si>
  <si>
    <t>A-E05</t>
  </si>
  <si>
    <t>E01</t>
  </si>
  <si>
    <t>2013D-9665-1A</t>
  </si>
  <si>
    <t>Campylobacter coli</t>
  </si>
  <si>
    <t>A-F05</t>
  </si>
  <si>
    <t>F01</t>
  </si>
  <si>
    <t>2013D-9665-1B</t>
  </si>
  <si>
    <t>A-G05</t>
  </si>
  <si>
    <t>G01</t>
  </si>
  <si>
    <t>2013D-9665-2A</t>
  </si>
  <si>
    <t>A-H05</t>
  </si>
  <si>
    <t>H01</t>
  </si>
  <si>
    <t>2013D-9665-2B</t>
  </si>
  <si>
    <t>A-A06</t>
  </si>
  <si>
    <t>A02</t>
  </si>
  <si>
    <t>76-99-1A</t>
  </si>
  <si>
    <t>Salmonella enterica Typhimurium</t>
  </si>
  <si>
    <t>A-B06</t>
  </si>
  <si>
    <t>B02</t>
  </si>
  <si>
    <t>76-99-1Б</t>
  </si>
  <si>
    <t>A-C06</t>
  </si>
  <si>
    <t>C02</t>
  </si>
  <si>
    <t>76-99-2A</t>
  </si>
  <si>
    <t>A-D06</t>
  </si>
  <si>
    <t>D02</t>
  </si>
  <si>
    <t>76-99-2Б</t>
  </si>
  <si>
    <t>A-E06</t>
  </si>
  <si>
    <t>E02</t>
  </si>
  <si>
    <t>94-01-1A</t>
  </si>
  <si>
    <t>Shigella sonnei</t>
  </si>
  <si>
    <t>A-F06</t>
  </si>
  <si>
    <t>F02</t>
  </si>
  <si>
    <t>94-01-1B</t>
  </si>
  <si>
    <t>A-G06</t>
  </si>
  <si>
    <t>G02</t>
  </si>
  <si>
    <t>94-01-2A</t>
  </si>
  <si>
    <t>A-H06</t>
  </si>
  <si>
    <t>H02</t>
  </si>
  <si>
    <t>94-01-2B</t>
  </si>
  <si>
    <t>A-A07</t>
  </si>
  <si>
    <t>A03</t>
  </si>
  <si>
    <t>74-1170</t>
  </si>
  <si>
    <t>Shigella flexneri</t>
  </si>
  <si>
    <t>A-B07</t>
  </si>
  <si>
    <t>B03</t>
  </si>
  <si>
    <t>NCTC-9728</t>
  </si>
  <si>
    <t>A-C07</t>
  </si>
  <si>
    <t>C03</t>
  </si>
  <si>
    <t>2011L-2624-060525</t>
  </si>
  <si>
    <t>Listeria monocytogenes</t>
  </si>
  <si>
    <t>A-D07</t>
  </si>
  <si>
    <t>D03</t>
  </si>
  <si>
    <t>D2371-060525</t>
  </si>
  <si>
    <t>Helicobacter pylori</t>
  </si>
  <si>
    <t>A-E07</t>
  </si>
  <si>
    <t>E03</t>
  </si>
  <si>
    <t>F03</t>
  </si>
  <si>
    <t>G03</t>
  </si>
  <si>
    <t>H03</t>
  </si>
  <si>
    <t>A04</t>
  </si>
  <si>
    <t>B04</t>
  </si>
  <si>
    <t>C04</t>
  </si>
  <si>
    <t>D04</t>
  </si>
  <si>
    <t>E04</t>
  </si>
  <si>
    <t>F04</t>
  </si>
  <si>
    <t>G04</t>
  </si>
  <si>
    <t>H04</t>
  </si>
  <si>
    <t>A05</t>
  </si>
  <si>
    <t>B05</t>
  </si>
  <si>
    <t>C05</t>
  </si>
  <si>
    <t>D05</t>
  </si>
  <si>
    <t>E05</t>
  </si>
  <si>
    <t>F05</t>
  </si>
  <si>
    <t>G05</t>
  </si>
  <si>
    <t>H05</t>
  </si>
  <si>
    <t>A06</t>
  </si>
  <si>
    <t>B06</t>
  </si>
  <si>
    <t>C06</t>
  </si>
  <si>
    <t>D06</t>
  </si>
  <si>
    <t>E06</t>
  </si>
  <si>
    <t>F06</t>
  </si>
  <si>
    <t>G06</t>
  </si>
  <si>
    <t>H06</t>
  </si>
  <si>
    <t>A07</t>
  </si>
  <si>
    <t>B07</t>
  </si>
  <si>
    <t>C07</t>
  </si>
  <si>
    <t>D07</t>
  </si>
  <si>
    <t>E07</t>
  </si>
  <si>
    <t>F07</t>
  </si>
  <si>
    <t>G07</t>
  </si>
  <si>
    <t>H07</t>
  </si>
  <si>
    <t>A08</t>
  </si>
  <si>
    <t>B08</t>
  </si>
  <si>
    <t>C08</t>
  </si>
  <si>
    <t>D08</t>
  </si>
  <si>
    <t>E08</t>
  </si>
  <si>
    <t>F08</t>
  </si>
  <si>
    <t>G08</t>
  </si>
  <si>
    <t>H08</t>
  </si>
  <si>
    <t>A09</t>
  </si>
  <si>
    <t>B09</t>
  </si>
  <si>
    <t>C09</t>
  </si>
  <si>
    <t>D09</t>
  </si>
  <si>
    <t>E09</t>
  </si>
  <si>
    <t>F09</t>
  </si>
  <si>
    <t>G09</t>
  </si>
  <si>
    <t>H09</t>
  </si>
  <si>
    <t>A10</t>
  </si>
  <si>
    <t>B10</t>
  </si>
  <si>
    <t>C10</t>
  </si>
  <si>
    <t>D10</t>
  </si>
  <si>
    <t>E10</t>
  </si>
  <si>
    <t>F10</t>
  </si>
  <si>
    <t>G10</t>
  </si>
  <si>
    <t>H10</t>
  </si>
  <si>
    <t>A11</t>
  </si>
  <si>
    <t>B11</t>
  </si>
  <si>
    <t>C11</t>
  </si>
  <si>
    <t>D11</t>
  </si>
  <si>
    <t>E11</t>
  </si>
  <si>
    <t>F11</t>
  </si>
  <si>
    <t>G11</t>
  </si>
  <si>
    <t>H11</t>
  </si>
  <si>
    <t>A12</t>
  </si>
  <si>
    <t>B12</t>
  </si>
  <si>
    <t>C12</t>
  </si>
  <si>
    <t>D12</t>
  </si>
  <si>
    <t>E12</t>
  </si>
  <si>
    <t>F12</t>
  </si>
  <si>
    <t>G12</t>
  </si>
  <si>
    <t>H12</t>
  </si>
  <si>
    <t>Приклад</t>
  </si>
  <si>
    <t>2012K-0644_1</t>
  </si>
  <si>
    <t>Всього МБ:</t>
  </si>
  <si>
    <t>Розрахуйте молярність для всіх типів інструментів:</t>
  </si>
  <si>
    <t>V20</t>
  </si>
  <si>
    <t>Концентрація в пулі (значення Qubit, нг/мкл):</t>
  </si>
  <si>
    <t>Молярність (нМ) = (конц/(660 г/моль x 1000 п.о.))x 10^6:</t>
  </si>
  <si>
    <t>Необхідний об'єм пулу (мкл) = (нМ)(x)=(4 нМ)(50 мкл):</t>
  </si>
  <si>
    <t>Об'єм необхідного RSB (мкл) = 50 - об'єм пулу:</t>
  </si>
  <si>
    <t>Результат становить 50 мкл 4 нМ об'єднаних бібліотек</t>
  </si>
  <si>
    <t>Запуск MiSeq, перевірте, чи так</t>
  </si>
  <si>
    <t>Метрики після запуску (MiSeq)</t>
  </si>
  <si>
    <t>Реагент</t>
  </si>
  <si>
    <t>Номер партії(й)</t>
  </si>
  <si>
    <t>Термін придатності</t>
  </si>
  <si>
    <t>5 мкл 4 нМ пулу + 5 мкл 0,2 Н NaOH + 990 мкл HT1 = 20 пМ денатурованого пулу</t>
  </si>
  <si>
    <t>Щільність кластера (К/мм2)</t>
  </si>
  <si>
    <t>BLT</t>
  </si>
  <si>
    <t>Бажана кінцева концентрація завантаження (від 12 пМ до 20 пМ):</t>
  </si>
  <si>
    <t>Фільтр проходження кластерів (%)</t>
  </si>
  <si>
    <t>TB1</t>
  </si>
  <si>
    <t>Об'єм бібліотечного пулу 20 пМ:</t>
  </si>
  <si>
    <t>Q30 (%)</t>
  </si>
  <si>
    <t>TSB</t>
  </si>
  <si>
    <t>Об'єм буфера HT1:</t>
  </si>
  <si>
    <t>Орієнтовний об'єм (МБ)</t>
  </si>
  <si>
    <t>TWB</t>
  </si>
  <si>
    <t>Результат - 1000 мкл бібліотечного пулу при бажаній концентрації завантаження</t>
  </si>
  <si>
    <t>% вирівняно (необов 'язково)</t>
  </si>
  <si>
    <t>EPM</t>
  </si>
  <si>
    <t>При додаванні PhiX: Розведіть 10 нМ PhiX до 2 нМ: 1 мкл 10 нМ + 4 мкл RSB</t>
  </si>
  <si>
    <t>Індекси</t>
  </si>
  <si>
    <t>Денатурація: 5 мкл 2 нМ PhiX + 5 мкл 0,2N NaOH (тепер при 1 нМ)</t>
  </si>
  <si>
    <t>IPB</t>
  </si>
  <si>
    <t>Розведіть до 20 пМ: 490 мкл HT1 + 10 мкл 1 нМ PhiX</t>
  </si>
  <si>
    <t>RSB</t>
  </si>
  <si>
    <t>Для хімії v2 розведіть PhiX до 12,5 пМ: 62,5 мкл 20 пМ PhiX + 37,5 мкл HT1</t>
  </si>
  <si>
    <t>Буфер Hyb</t>
  </si>
  <si>
    <t>Результат становить 100 мкл PhiX при бажаній концентрації завантаження</t>
  </si>
  <si>
    <t>Проточна кювета</t>
  </si>
  <si>
    <t>Відсоток PhiX з додаванням (якщо застосовується):</t>
  </si>
  <si>
    <t>PR2</t>
  </si>
  <si>
    <t>Картридж</t>
  </si>
  <si>
    <t>Підвищення ампліконів у циклі, перевірте чи є</t>
  </si>
  <si>
    <t>Термоциклер:</t>
  </si>
  <si>
    <t>Концентрація амплікона в пулі (значення Qubit, нг/мкл):</t>
  </si>
  <si>
    <t>Концентрація Qubit в пулі (нг/мкл)</t>
  </si>
  <si>
    <t>Молярність (нМ) = ((конц/(660 г/моль x 400 п.о.)) x 10^6:</t>
  </si>
  <si>
    <t>Qubit HS Std 1</t>
  </si>
  <si>
    <t>Qubit HS Std 2</t>
  </si>
  <si>
    <t>Нерозведений пул</t>
  </si>
  <si>
    <t>Результат - 50 мкл 4 нМ об'єднаної бібліотеки ампліконів, готової до збагачення</t>
  </si>
  <si>
    <t>цикл iSeq, перевірте чи так</t>
  </si>
  <si>
    <t>Метрики після циклу (iSeq)</t>
  </si>
  <si>
    <t>2,5 мкл 4 нМ об'єднаних бібліотек + 47,5 мкл RSB = 200 пМ пулу</t>
  </si>
  <si>
    <t>Середній %Q30</t>
  </si>
  <si>
    <t>Бажана концентрація кінцевого завантаження:</t>
  </si>
  <si>
    <t>% Q30 Зчитування 1</t>
  </si>
  <si>
    <t>Об'єм пулу 200 пМ для додавання:</t>
  </si>
  <si>
    <t>% Q30 Зчитування 2</t>
  </si>
  <si>
    <t>Об'єм RSB:</t>
  </si>
  <si>
    <t>Результат - 50 мкл бібліотечного пулу при бажаній концентрації завантаження</t>
  </si>
  <si>
    <t>% Завантаженості</t>
  </si>
  <si>
    <t>При додаванні PhiX: Розведіть 10 нМ PhiX до 2 нМ: 1 мкл 10 нМ + 18 мкл RSB</t>
  </si>
  <si>
    <t>Загальний обсяг (ГБ)</t>
  </si>
  <si>
    <t>Розведіть 1 нМ PhiX до 200 пМ: 2 мкл 1 нМ PhiX + 8 мкл RSB</t>
  </si>
  <si>
    <t xml:space="preserve"> Концентрація завантаження PhiX (така ж, як у бібліотеці)</t>
  </si>
  <si>
    <t>Об'єм пулу 200 пМ PhiX для додавання</t>
  </si>
  <si>
    <t>Обсяг RSB для додавання</t>
  </si>
  <si>
    <t>Результат становить 12,5 мкл PhiX при бажаній концентрації завантаження</t>
  </si>
  <si>
    <t>Цикл MiniSeq, перевірте чи так</t>
  </si>
  <si>
    <t>Метрики після циклу  (MiniSeq)</t>
  </si>
  <si>
    <t>25 мкл 4 нМ об 'єднаних бібліотек + 75 мкл RSB = 1 нМ об'єднаних бібліотек</t>
  </si>
  <si>
    <t>5 мкл 1 нМ пулу + 5 мкл 0,1N NaOH + 5 мкл 200 мМ Tris-HCL = 333 пМ денатурованого пулу</t>
  </si>
  <si>
    <t>Додайте 985 мкл HT1 до 15 мкл пулу 333 пМ = 5 пМ бібліотечного пулу</t>
  </si>
  <si>
    <t>Бажана кінцева концентрація завантаження (від 1,3 пМ до 1,4 пМ):</t>
  </si>
  <si>
    <t>Об'єм бібліотечного пулу 5 пМ:</t>
  </si>
  <si>
    <t>Результат - 500 мкл бібліотечного пулу при бажаній концентрації завантаження</t>
  </si>
  <si>
    <t>При додаванні PhiX: Розведіть 10 нМ PhiX до 4 нМ: 10 мкл  PhiX + 15 мкл RSB</t>
  </si>
  <si>
    <t xml:space="preserve">5 мкл 4 нМ PhiX + 5 мкл 0,1N NaOH + 5 мкл 200 мМ Tris-HCL = 1,33 нМ денатурату PhiX </t>
  </si>
  <si>
    <t>Додайте 985 мкл HT1 до 15 мкл 1,33 нМ бібліотеки PhiX = 20 пМ Phix</t>
  </si>
  <si>
    <t xml:space="preserve"> Розведіть 20 пМ PhiX до концентрації завантаження: </t>
  </si>
  <si>
    <t xml:space="preserve"> -  1,3 пМ: 32,5 мкл 20 пМ PhiX + 467,5 мкл HT1</t>
  </si>
  <si>
    <t xml:space="preserve"> -  1,4 пМ:  35,0 мкл 20 пМ PhiX + 465,0 мкл HT1</t>
  </si>
  <si>
    <t>Результат - 500 мкл PhiX при бажаній концентрації завантаження</t>
  </si>
  <si>
    <t>[Заголовок]</t>
  </si>
  <si>
    <t>Назва експерименту</t>
  </si>
  <si>
    <t>Дата</t>
  </si>
  <si>
    <t>Модуль</t>
  </si>
  <si>
    <t>GenerateFASTQ - 3.1.0</t>
  </si>
  <si>
    <t>Робочий процес</t>
  </si>
  <si>
    <t>GenerateFASTQ</t>
  </si>
  <si>
    <t>Набір для підготовки бібліотеки</t>
  </si>
  <si>
    <t>Набір індексів</t>
  </si>
  <si>
    <t>Опис</t>
  </si>
  <si>
    <t>Хімія</t>
  </si>
  <si>
    <t>Амплікон</t>
  </si>
  <si>
    <t>[Зчитування]</t>
  </si>
  <si>
    <t>[Налаштування]</t>
  </si>
  <si>
    <t>адаптер</t>
  </si>
  <si>
    <t>CTGTCTCTTATACACATCT</t>
  </si>
  <si>
    <t>[Дані]</t>
  </si>
  <si>
    <t>ID зразка</t>
  </si>
  <si>
    <t>GenerateFASTQ - 2.1.0</t>
  </si>
  <si>
    <t>ID зразка*</t>
  </si>
  <si>
    <t>Положення лунки*</t>
  </si>
  <si>
    <t>Проєкт</t>
  </si>
  <si>
    <t>Назва циклу</t>
  </si>
  <si>
    <t>Інструкція</t>
  </si>
  <si>
    <t>Дата початку циклу</t>
  </si>
  <si>
    <r>
      <t xml:space="preserve"> - Скопіюйте значення з вкладки "Індексування" в</t>
    </r>
    <r>
      <rPr>
        <b/>
        <sz val="11"/>
        <color theme="1"/>
        <rFont val="Calibri"/>
        <family val="2"/>
        <scheme val="minor"/>
      </rPr>
      <t xml:space="preserve"> Local SAV</t>
    </r>
    <r>
      <rPr>
        <sz val="11"/>
        <color theme="1"/>
        <rFont val="Calibri"/>
        <family val="2"/>
        <scheme val="minor"/>
      </rPr>
      <t xml:space="preserve"> в таблицю нижче у вигляді простого тексту. Значення зчитування PF буде однаковим для всіх зразків. Значення PF Reads в </t>
    </r>
    <r>
      <rPr>
        <b/>
        <sz val="11"/>
        <color theme="1"/>
        <rFont val="Calibri"/>
        <family val="2"/>
        <scheme val="minor"/>
      </rPr>
      <t>BaseSpace SAV</t>
    </r>
    <r>
      <rPr>
        <sz val="11"/>
        <color theme="1"/>
        <rFont val="Calibri"/>
        <family val="2"/>
        <scheme val="minor"/>
      </rPr>
      <t xml:space="preserve"> стосується всього (парного) циклу, тоді як в </t>
    </r>
    <r>
      <rPr>
        <b/>
        <sz val="11"/>
        <color theme="1"/>
        <rFont val="Calibri"/>
        <family val="2"/>
        <scheme val="minor"/>
      </rPr>
      <t>Local SAV</t>
    </r>
    <r>
      <rPr>
        <sz val="11"/>
        <color theme="1"/>
        <rFont val="Calibri"/>
        <family val="2"/>
        <scheme val="minor"/>
      </rPr>
      <t xml:space="preserve"> воно стосується односторонніх зчитувань, тому вам потрібно вибрати за допомогою радіального перемикача, чи ви використовуєте значення з Local або BaseSpace SAV. Якщо використовується </t>
    </r>
    <r>
      <rPr>
        <b/>
        <sz val="11"/>
        <color theme="1"/>
        <rFont val="Calibri"/>
        <family val="2"/>
        <scheme val="minor"/>
      </rPr>
      <t>BaseSpace SAV</t>
    </r>
    <r>
      <rPr>
        <sz val="11"/>
        <color theme="1"/>
        <rFont val="Calibri"/>
        <family val="2"/>
        <scheme val="minor"/>
      </rPr>
      <t>, відкрийте потрібний запуск, а потім у розділі "Файл" виберіть "Завантажити" &gt; "Запустити". Виберіть тип файлу "SAV" і відкрийте його у десктопній версії "SAV". Потім значення можна скопіювати з вкладки "Індексування" в SAV у таблицю нижче у вигляді простого тексту.</t>
    </r>
  </si>
  <si>
    <t>Набір реагентів</t>
  </si>
  <si>
    <t xml:space="preserve"> - Переконайтеся, що зразки знаходяться в тому ж порядку та форматі, як зазначено на вкладці «Підготовка бібліотеки», з призначеним правильним розміром геному.</t>
  </si>
  <si>
    <t>Метрики виконання:</t>
  </si>
  <si>
    <t xml:space="preserve">Рекомендована щільність кластера
(К/мм^2) </t>
  </si>
  <si>
    <t>Рекомендована завантаженість у %</t>
  </si>
  <si>
    <t>Рекомендовано Q30 %</t>
  </si>
  <si>
    <t>Фільтр проходження кластерів</t>
  </si>
  <si>
    <t>Орієнтовний об'єм (Гб)</t>
  </si>
  <si>
    <r>
      <t xml:space="preserve"> - Якщо всі клітинки заповнені належним чином, загальна кількість зчитувань та покриття буде автоматично заповнено,</t>
    </r>
    <r>
      <rPr>
        <sz val="11"/>
        <rFont val="Calibri"/>
        <family val="2"/>
        <scheme val="minor"/>
      </rPr>
      <t xml:space="preserve"> а зразки, які не відповідають вимогам, будуть</t>
    </r>
    <r>
      <rPr>
        <sz val="11"/>
        <color rgb="FFFF0000"/>
        <rFont val="Calibri"/>
        <family val="2"/>
        <scheme val="minor"/>
      </rPr>
      <t xml:space="preserve"> </t>
    </r>
    <r>
      <rPr>
        <sz val="11"/>
        <rFont val="Calibri"/>
        <family val="2"/>
        <scheme val="minor"/>
      </rPr>
      <t xml:space="preserve">виділені </t>
    </r>
    <r>
      <rPr>
        <sz val="11"/>
        <color rgb="FFFF0000"/>
        <rFont val="Calibri"/>
        <family val="2"/>
        <scheme val="minor"/>
      </rPr>
      <t>червоним</t>
    </r>
    <r>
      <rPr>
        <sz val="11"/>
        <rFont val="Calibri"/>
        <family val="2"/>
        <scheme val="minor"/>
      </rPr>
      <t xml:space="preserve"> кольором.</t>
    </r>
  </si>
  <si>
    <t>MiSeq v2, Nano, Micro</t>
  </si>
  <si>
    <t>MiSeq v3, 600c</t>
  </si>
  <si>
    <t xml:space="preserve">MiniSeq </t>
  </si>
  <si>
    <t xml:space="preserve">iSeq 100 </t>
  </si>
  <si>
    <t>v2, Nano</t>
  </si>
  <si>
    <t xml:space="preserve">300c v2, Micro, iSeq 100 </t>
  </si>
  <si>
    <t>MiniSeq</t>
  </si>
  <si>
    <t>800-1200</t>
  </si>
  <si>
    <t>1200 - 1400</t>
  </si>
  <si>
    <t xml:space="preserve">170-220 </t>
  </si>
  <si>
    <t>≈ 70</t>
  </si>
  <si>
    <t>≥ 75%</t>
  </si>
  <si>
    <t>≥ 80%</t>
  </si>
  <si>
    <t>≥ 70%</t>
  </si>
  <si>
    <r>
      <rPr>
        <b/>
        <sz val="14"/>
        <rFont val="Calibri"/>
        <family val="2"/>
        <scheme val="minor"/>
      </rPr>
      <t>≥</t>
    </r>
    <r>
      <rPr>
        <b/>
        <sz val="11"/>
        <rFont val="Calibri"/>
        <family val="2"/>
        <scheme val="minor"/>
      </rPr>
      <t xml:space="preserve"> 80%</t>
    </r>
  </si>
  <si>
    <t>Примітка: ці розрахунки покриття є точними лише при використанні LRM версії 3.0 або пізнішої</t>
  </si>
  <si>
    <t>Мінімальне покриття:</t>
  </si>
  <si>
    <t>Escherichia/Shigella</t>
  </si>
  <si>
    <t>Salmonella</t>
  </si>
  <si>
    <t>Listeria</t>
  </si>
  <si>
    <t>Campylobacter</t>
  </si>
  <si>
    <t>Vibrio</t>
  </si>
  <si>
    <t>40X</t>
  </si>
  <si>
    <t>30X</t>
  </si>
  <si>
    <t>20X</t>
  </si>
  <si>
    <t>Індексний номер</t>
  </si>
  <si>
    <t>Індекс 1 (І7)</t>
  </si>
  <si>
    <t>Індекс 2
(І5)</t>
  </si>
  <si>
    <t>% ідентифікованих зчитувань (PF)</t>
  </si>
  <si>
    <t>PF зчитування</t>
  </si>
  <si>
    <t>Загальна кількість зчитувань</t>
  </si>
  <si>
    <t>Охоплення</t>
  </si>
  <si>
    <t>Розрахункові розміри геному за родом (видом) в б.п.</t>
  </si>
  <si>
    <t>Vibrio parahaemolyticus</t>
  </si>
  <si>
    <t>Vibrio vulnificus</t>
  </si>
  <si>
    <t>Vibrio cholerae</t>
  </si>
  <si>
    <t>62015K-125</t>
  </si>
  <si>
    <t>2015K-1254</t>
  </si>
  <si>
    <t>Назва індексу</t>
  </si>
  <si>
    <t>BasesForSampleSheet</t>
  </si>
  <si>
    <t>НЕ ЗМІНЮЙТЕ ЦЮ ВКЛАДКУ або вкладку SampleSheet</t>
  </si>
  <si>
    <t>Індексні набори</t>
  </si>
  <si>
    <t>SampleSheet</t>
  </si>
  <si>
    <t>Список лунок індексного планшета</t>
  </si>
  <si>
    <t>CD-i7</t>
  </si>
  <si>
    <t>CD-i5</t>
  </si>
  <si>
    <t>v2 (IDT-ILMN DNA/RNA UD)-i7</t>
  </si>
  <si>
    <t>v2 (IDT-ILMN DNA/RNA UD)-i5</t>
  </si>
  <si>
    <t>v3 (Illumina DNA/RNA UD)-i7</t>
  </si>
  <si>
    <t>v3 (Illumina DNA/RNA UD)-i5</t>
  </si>
  <si>
    <t>H503</t>
  </si>
  <si>
    <t>TATCCTCT</t>
  </si>
  <si>
    <t>CD</t>
  </si>
  <si>
    <t>Індекси DNA CD Nextera - 96 індексів</t>
  </si>
  <si>
    <t>H701</t>
  </si>
  <si>
    <t>H505</t>
  </si>
  <si>
    <t>A-A01</t>
  </si>
  <si>
    <t>UDP0001-7</t>
  </si>
  <si>
    <t>UDP0001-5</t>
  </si>
  <si>
    <t>GTAAGGAG</t>
  </si>
  <si>
    <t>v2 (IDT-ILMN DNA/RNA UD)</t>
  </si>
  <si>
    <t>Набір індексів IDT-Ilmn DNA-RNA UD SetABCD Tagmentation</t>
  </si>
  <si>
    <t>H702</t>
  </si>
  <si>
    <t>H517</t>
  </si>
  <si>
    <t>A-B01</t>
  </si>
  <si>
    <t>UDP0002-7</t>
  </si>
  <si>
    <t>UDP0002-5</t>
  </si>
  <si>
    <t>H506</t>
  </si>
  <si>
    <t>ACTGCATA</t>
  </si>
  <si>
    <t>Набір індексів Ilmn DNA-RNA UD Indexes SetABCD Tagmentation</t>
  </si>
  <si>
    <t>H703</t>
  </si>
  <si>
    <t>A-C01</t>
  </si>
  <si>
    <t>UDP0003-7</t>
  </si>
  <si>
    <t>UDP0003-5</t>
  </si>
  <si>
    <t>UDP0003V3-7</t>
  </si>
  <si>
    <t>UDP0003V3-5</t>
  </si>
  <si>
    <t>H510</t>
  </si>
  <si>
    <t>CGTCTAAT</t>
  </si>
  <si>
    <t>H705</t>
  </si>
  <si>
    <t>A-D01</t>
  </si>
  <si>
    <t>UDP0004-7</t>
  </si>
  <si>
    <t>UDP0004-5</t>
  </si>
  <si>
    <t>H513</t>
  </si>
  <si>
    <t>TCGACTAG</t>
  </si>
  <si>
    <t>H706</t>
  </si>
  <si>
    <t>H516</t>
  </si>
  <si>
    <t>A-E01</t>
  </si>
  <si>
    <t>UDP0005-7</t>
  </si>
  <si>
    <t>UDP0005-5</t>
  </si>
  <si>
    <t>UDP0005V3-7</t>
  </si>
  <si>
    <t>UDP0005V3-5</t>
  </si>
  <si>
    <t>CCTAGAGT</t>
  </si>
  <si>
    <t>H710</t>
  </si>
  <si>
    <t>H522</t>
  </si>
  <si>
    <t>A-F01</t>
  </si>
  <si>
    <t>UDP0006-7</t>
  </si>
  <si>
    <t>UDP0006-5</t>
  </si>
  <si>
    <t>GCGTAAGA</t>
  </si>
  <si>
    <t>H711</t>
  </si>
  <si>
    <t>A-G01</t>
  </si>
  <si>
    <t>UDP0007-7</t>
  </si>
  <si>
    <t>UDP0007-5</t>
  </si>
  <si>
    <t>TTATGCGA</t>
  </si>
  <si>
    <t>H714</t>
  </si>
  <si>
    <t>A-H01</t>
  </si>
  <si>
    <t>UDP0008-7</t>
  </si>
  <si>
    <t>UDP0008-5</t>
  </si>
  <si>
    <t>TAAGGCGA</t>
  </si>
  <si>
    <t>A-A02</t>
  </si>
  <si>
    <t>UDP0009-7</t>
  </si>
  <si>
    <t>UDP0009-5</t>
  </si>
  <si>
    <t>CGTACTAG</t>
  </si>
  <si>
    <t>A-B02</t>
  </si>
  <si>
    <t>UDP0010-7</t>
  </si>
  <si>
    <t>UDP0010-5</t>
  </si>
  <si>
    <t>AGGCAGAA</t>
  </si>
  <si>
    <t>A-C02</t>
  </si>
  <si>
    <t>UDP0011-7</t>
  </si>
  <si>
    <t>UDP0011-5</t>
  </si>
  <si>
    <t>GGACTCCT</t>
  </si>
  <si>
    <t>H707</t>
  </si>
  <si>
    <t>A-D02</t>
  </si>
  <si>
    <t>UDP0012-7</t>
  </si>
  <si>
    <t>UDP0012-5</t>
  </si>
  <si>
    <t>TAGGCATG</t>
  </si>
  <si>
    <t>H712</t>
  </si>
  <si>
    <t>A-E02</t>
  </si>
  <si>
    <t>UDP0013-7</t>
  </si>
  <si>
    <t>UDP0013-5</t>
  </si>
  <si>
    <t>CTCTCTAC</t>
  </si>
  <si>
    <t>A-F02</t>
  </si>
  <si>
    <t>UDP0014-7</t>
  </si>
  <si>
    <t>UDP0014-5</t>
  </si>
  <si>
    <t>CGAGGCTG</t>
  </si>
  <si>
    <t>A-G02</t>
  </si>
  <si>
    <t>UDP0015-7</t>
  </si>
  <si>
    <t>UDP0015-5</t>
  </si>
  <si>
    <t>AAGAGGCA</t>
  </si>
  <si>
    <t>A-H02</t>
  </si>
  <si>
    <t>UDP0016-7</t>
  </si>
  <si>
    <t>UDP0016-5</t>
  </si>
  <si>
    <t>GTAGAGGA</t>
  </si>
  <si>
    <t>A-A03</t>
  </si>
  <si>
    <t>UDP0017-7</t>
  </si>
  <si>
    <t>UDP0017-5</t>
  </si>
  <si>
    <t>GCTCATGA</t>
  </si>
  <si>
    <t>A-B03</t>
  </si>
  <si>
    <t>UDP0018-7</t>
  </si>
  <si>
    <t>UDP0018-5</t>
  </si>
  <si>
    <t>H720</t>
  </si>
  <si>
    <t>CGGAGCCT</t>
  </si>
  <si>
    <t>A-C03</t>
  </si>
  <si>
    <t>UDP0019-7</t>
  </si>
  <si>
    <t>UDP0019-5</t>
  </si>
  <si>
    <t>H723</t>
  </si>
  <si>
    <t>TAGCGCTC</t>
  </si>
  <si>
    <t>A-D03</t>
  </si>
  <si>
    <t>UDP0020-7</t>
  </si>
  <si>
    <t>UDP0020-5</t>
  </si>
  <si>
    <t>TCGTGGAGCG</t>
  </si>
  <si>
    <t>A-E03</t>
  </si>
  <si>
    <t>UDP0021-7</t>
  </si>
  <si>
    <t>UDP0021-5</t>
  </si>
  <si>
    <t>GAACTGAGCG</t>
  </si>
  <si>
    <t>A-F03</t>
  </si>
  <si>
    <t>UDP0022-7</t>
  </si>
  <si>
    <t>UDP0022-5</t>
  </si>
  <si>
    <t>CTACAAGATA</t>
  </si>
  <si>
    <t>A-G03</t>
  </si>
  <si>
    <t>UDP0023-7</t>
  </si>
  <si>
    <t>UDP0023-5</t>
  </si>
  <si>
    <t>AGGTCAGATA</t>
  </si>
  <si>
    <t>A-H03</t>
  </si>
  <si>
    <t>UDP0024-7</t>
  </si>
  <si>
    <t>UDP0024-5</t>
  </si>
  <si>
    <t>TATAGTAGCT</t>
  </si>
  <si>
    <t>A-A04</t>
  </si>
  <si>
    <t>UDP0025-7</t>
  </si>
  <si>
    <t>UDP0025-5</t>
  </si>
  <si>
    <t>CGTCTCATAT</t>
  </si>
  <si>
    <t>A-B04</t>
  </si>
  <si>
    <t>UDP0026-7</t>
  </si>
  <si>
    <t>UDP0026-5</t>
  </si>
  <si>
    <t>TGCCTGGTGG</t>
  </si>
  <si>
    <t>A-C04</t>
  </si>
  <si>
    <t>UDP0027-7</t>
  </si>
  <si>
    <t>UDP0027-5</t>
  </si>
  <si>
    <t>ATTCCATAAG</t>
  </si>
  <si>
    <t>A-D04</t>
  </si>
  <si>
    <t>UDP0028-7</t>
  </si>
  <si>
    <t>UDP0028-5</t>
  </si>
  <si>
    <t>ACATTATCCT</t>
  </si>
  <si>
    <t>A-E04</t>
  </si>
  <si>
    <t>UDP0029-7</t>
  </si>
  <si>
    <t>UDP0029-5</t>
  </si>
  <si>
    <t>GACGAGATTA</t>
  </si>
  <si>
    <t>A-F04</t>
  </si>
  <si>
    <t>UDP0030-7</t>
  </si>
  <si>
    <t>UDP0030-5</t>
  </si>
  <si>
    <t>GTCCACTTGT</t>
  </si>
  <si>
    <t>A-G04</t>
  </si>
  <si>
    <t>UDP0031-7</t>
  </si>
  <si>
    <t>UDP0031-5</t>
  </si>
  <si>
    <t>AACATCGCGC</t>
  </si>
  <si>
    <t>A-H04</t>
  </si>
  <si>
    <t>UDP0032-7</t>
  </si>
  <si>
    <t>UDP0032-5</t>
  </si>
  <si>
    <t>TGGAACAGTA</t>
  </si>
  <si>
    <t>A-A05</t>
  </si>
  <si>
    <t>UDP0033-7</t>
  </si>
  <si>
    <t>UDP0033-5</t>
  </si>
  <si>
    <t>CTAGTGCTCT</t>
  </si>
  <si>
    <t>UDP0034-7</t>
  </si>
  <si>
    <t>UDP0034-5</t>
  </si>
  <si>
    <t>CCTTGTTAAT</t>
  </si>
  <si>
    <t>UDP0035-7</t>
  </si>
  <si>
    <t>UDP0035-5</t>
  </si>
  <si>
    <t>GATCAAGGCA</t>
  </si>
  <si>
    <t>UDP0036-7</t>
  </si>
  <si>
    <t>UDP0036-5</t>
  </si>
  <si>
    <t>GTTGATAGTG</t>
  </si>
  <si>
    <t>UDP0037-7</t>
  </si>
  <si>
    <t>UDP0037-5</t>
  </si>
  <si>
    <t>GACTGAGTAG</t>
  </si>
  <si>
    <t>UDP0038-7</t>
  </si>
  <si>
    <t>UDP0038-5</t>
  </si>
  <si>
    <t>ACCAGCGACA</t>
  </si>
  <si>
    <t>UDP0039-7</t>
  </si>
  <si>
    <t>UDP0039-5</t>
  </si>
  <si>
    <t>AGTCAGACGA</t>
  </si>
  <si>
    <t>UDP0040-7</t>
  </si>
  <si>
    <t>UDP0040-5</t>
  </si>
  <si>
    <t>CATACACTGT</t>
  </si>
  <si>
    <t>UDP0041-7</t>
  </si>
  <si>
    <t>UDP0041-5</t>
  </si>
  <si>
    <t>CCGTATGTTC</t>
  </si>
  <si>
    <t>UDP0042-7</t>
  </si>
  <si>
    <t>UDP0042-5</t>
  </si>
  <si>
    <t>GTGTGGCGCT</t>
  </si>
  <si>
    <t>UDP0043-7</t>
  </si>
  <si>
    <t>UDP0043-5</t>
  </si>
  <si>
    <t>GAGTCATAGG</t>
  </si>
  <si>
    <t>UDP0044-7</t>
  </si>
  <si>
    <t>UDP0044-5</t>
  </si>
  <si>
    <t>ATCACGAAGG</t>
  </si>
  <si>
    <t>UDP0045-7</t>
  </si>
  <si>
    <t>UDP0045-5</t>
  </si>
  <si>
    <t>CTTGCCATTA</t>
  </si>
  <si>
    <t>UDP0046-7</t>
  </si>
  <si>
    <t>UDP0046-5</t>
  </si>
  <si>
    <t>UDP0046V3-7</t>
  </si>
  <si>
    <t>UDP0046V3-5</t>
  </si>
  <si>
    <t>CGGCTCTACT</t>
  </si>
  <si>
    <t>UDP0047-7</t>
  </si>
  <si>
    <t>UDP0047-5</t>
  </si>
  <si>
    <t>GAAGCGGCAC</t>
  </si>
  <si>
    <t>UDP0048-7</t>
  </si>
  <si>
    <t>UDP0048-5</t>
  </si>
  <si>
    <t>GAATGCACGA</t>
  </si>
  <si>
    <t>UDP0049-7</t>
  </si>
  <si>
    <t>UDP0049-5</t>
  </si>
  <si>
    <t>TCCATTGCCG</t>
  </si>
  <si>
    <t>UDP0050-7</t>
  </si>
  <si>
    <t>UDP0050-5</t>
  </si>
  <si>
    <t>AAGACTATAG</t>
  </si>
  <si>
    <t>UDP0051-7</t>
  </si>
  <si>
    <t>UDP0051-5</t>
  </si>
  <si>
    <t>CGGTTACGGC</t>
  </si>
  <si>
    <t>UDP0052-7</t>
  </si>
  <si>
    <t>UDP0052-5</t>
  </si>
  <si>
    <t>TCGGCAGCAA</t>
  </si>
  <si>
    <t>UDP0053-7</t>
  </si>
  <si>
    <t>UDP0053-5</t>
  </si>
  <si>
    <t>UDP0053V3-7</t>
  </si>
  <si>
    <t>UDP0053V3-5</t>
  </si>
  <si>
    <t>GAGAATGGTT</t>
  </si>
  <si>
    <t>A-F07</t>
  </si>
  <si>
    <t>UDP0054-7</t>
  </si>
  <si>
    <t>UDP0054-5</t>
  </si>
  <si>
    <t>UDP0054V3-7</t>
  </si>
  <si>
    <t>UDP0054V3-5</t>
  </si>
  <si>
    <t>CTAATGATGG</t>
  </si>
  <si>
    <t>A-G07</t>
  </si>
  <si>
    <t>UDP0055-7</t>
  </si>
  <si>
    <t>UDP0055-5</t>
  </si>
  <si>
    <t>UDP0055V3-7</t>
  </si>
  <si>
    <t>UDP0055V3-5</t>
  </si>
  <si>
    <t>AGAGGCAACC</t>
  </si>
  <si>
    <t>A-H07</t>
  </si>
  <si>
    <t>UDP0056-7</t>
  </si>
  <si>
    <t>UDP0056-5</t>
  </si>
  <si>
    <t>UDP0056V3-7</t>
  </si>
  <si>
    <t>UDP0056V3-5</t>
  </si>
  <si>
    <t>GGTTGCCTCT</t>
  </si>
  <si>
    <t>A-A08</t>
  </si>
  <si>
    <t>UDP0057-7</t>
  </si>
  <si>
    <t>UDP0057-5</t>
  </si>
  <si>
    <t>CCATCATTAG</t>
  </si>
  <si>
    <t>A-B08</t>
  </si>
  <si>
    <t>UDP0058-7</t>
  </si>
  <si>
    <t>UDP0058-5</t>
  </si>
  <si>
    <t>CGCACATGGC</t>
  </si>
  <si>
    <t>A-C08</t>
  </si>
  <si>
    <t>UDP0059-7</t>
  </si>
  <si>
    <t>UDP0059-5</t>
  </si>
  <si>
    <t>GATAGGCCGA</t>
  </si>
  <si>
    <t>A-D08</t>
  </si>
  <si>
    <t>UDP0060-7</t>
  </si>
  <si>
    <t>UDP0060-5</t>
  </si>
  <si>
    <t>GGCCTGTCCT</t>
  </si>
  <si>
    <t>A-E08</t>
  </si>
  <si>
    <t>UDP0061-7</t>
  </si>
  <si>
    <t>UDP0061-5</t>
  </si>
  <si>
    <t>ATGGTTGACT</t>
  </si>
  <si>
    <t>A-F08</t>
  </si>
  <si>
    <t>UDP0062-7</t>
  </si>
  <si>
    <t>UDP0062-5</t>
  </si>
  <si>
    <t>CTGTGTTAGG</t>
  </si>
  <si>
    <t>A-G08</t>
  </si>
  <si>
    <t>UDP0063-7</t>
  </si>
  <si>
    <t>UDP0063-5</t>
  </si>
  <si>
    <t>TATTGCGCTC</t>
  </si>
  <si>
    <t>A-H08</t>
  </si>
  <si>
    <t>UDP0064-7</t>
  </si>
  <si>
    <t>UDP0064-5</t>
  </si>
  <si>
    <t>TAAGGAACGT</t>
  </si>
  <si>
    <t>A-A09</t>
  </si>
  <si>
    <t>UDP0065-7</t>
  </si>
  <si>
    <t>UDP0065-5</t>
  </si>
  <si>
    <t>ACGCCTTGTT</t>
  </si>
  <si>
    <t>A-B09</t>
  </si>
  <si>
    <t>UDP0066-7</t>
  </si>
  <si>
    <t>UDP0066-5</t>
  </si>
  <si>
    <t>CTAACTGTAA</t>
  </si>
  <si>
    <t>A-C09</t>
  </si>
  <si>
    <t>UDP0067-7</t>
  </si>
  <si>
    <t>UDP0067-5</t>
  </si>
  <si>
    <t>TTCTACATAC</t>
  </si>
  <si>
    <t>A-D09</t>
  </si>
  <si>
    <t>UDP0068-7</t>
  </si>
  <si>
    <t>UDP0068-5</t>
  </si>
  <si>
    <t>GGCGAGATGG</t>
  </si>
  <si>
    <t>A-E09</t>
  </si>
  <si>
    <t>UDP0069-7</t>
  </si>
  <si>
    <t>UDP0069-5</t>
  </si>
  <si>
    <t>UDP0069V3-7</t>
  </si>
  <si>
    <t>UDP0069V3-5</t>
  </si>
  <si>
    <t>AACCATAGAA</t>
  </si>
  <si>
    <t>A-F09</t>
  </si>
  <si>
    <t>UDP0070-7</t>
  </si>
  <si>
    <t>UDP0070-5</t>
  </si>
  <si>
    <t>UDP0070V3-7</t>
  </si>
  <si>
    <t>UDP0070V3-5</t>
  </si>
  <si>
    <t>AATAGAGCAA</t>
  </si>
  <si>
    <t>A-G09</t>
  </si>
  <si>
    <t>UDP0071-7</t>
  </si>
  <si>
    <t>UDP0071-5</t>
  </si>
  <si>
    <t>UDP0071V3-7</t>
  </si>
  <si>
    <t>UDP0071V3-5</t>
  </si>
  <si>
    <t>GGTTGCGAGG</t>
  </si>
  <si>
    <t>A-H09</t>
  </si>
  <si>
    <t>UDP0072-7</t>
  </si>
  <si>
    <t>UDP0072-5</t>
  </si>
  <si>
    <t>UDP0072V3-7</t>
  </si>
  <si>
    <t>UDP0072V3-5</t>
  </si>
  <si>
    <t>TCAATCCATT</t>
  </si>
  <si>
    <t>A-A10</t>
  </si>
  <si>
    <t>UDP0073-7</t>
  </si>
  <si>
    <t>UDP0073-5</t>
  </si>
  <si>
    <t>UDP0073V3-7</t>
  </si>
  <si>
    <t>UDP0073V3-5</t>
  </si>
  <si>
    <t>TAAGCATCCA</t>
  </si>
  <si>
    <t>A-B10</t>
  </si>
  <si>
    <t>UDP0074-7</t>
  </si>
  <si>
    <t>UDP0074-5</t>
  </si>
  <si>
    <t>UDP0074V3-7</t>
  </si>
  <si>
    <t>UDP0074V3-5</t>
  </si>
  <si>
    <t>TCGTATGCGG</t>
  </si>
  <si>
    <t>A-C10</t>
  </si>
  <si>
    <t>UDP0075-7</t>
  </si>
  <si>
    <t>UDP0075-5</t>
  </si>
  <si>
    <t>UDP0075V3-7</t>
  </si>
  <si>
    <t>UDP0075V3-5</t>
  </si>
  <si>
    <t>ACCACGACAT</t>
  </si>
  <si>
    <t>A-D10</t>
  </si>
  <si>
    <t>UDP0076-7</t>
  </si>
  <si>
    <t>UDP0076-5</t>
  </si>
  <si>
    <t>UDP0076V3-7</t>
  </si>
  <si>
    <t>UDP0076V3-5</t>
  </si>
  <si>
    <t>TCCGACCTCG</t>
  </si>
  <si>
    <t>A-E10</t>
  </si>
  <si>
    <t>UDP0077-7</t>
  </si>
  <si>
    <t>UDP0077-5</t>
  </si>
  <si>
    <t>GCCGCACTCT</t>
  </si>
  <si>
    <t>A-F10</t>
  </si>
  <si>
    <t>UDP0078-7</t>
  </si>
  <si>
    <t>UDP0078-5</t>
  </si>
  <si>
    <t>CTTATGGAAT</t>
  </si>
  <si>
    <t>A-G10</t>
  </si>
  <si>
    <t>UDP0079-7</t>
  </si>
  <si>
    <t>UDP0079-5</t>
  </si>
  <si>
    <t>CCACCAGGCA</t>
  </si>
  <si>
    <t>A-H10</t>
  </si>
  <si>
    <t>UDP0080-7</t>
  </si>
  <si>
    <t>UDP0080-5</t>
  </si>
  <si>
    <t>GCTTACGGAC</t>
  </si>
  <si>
    <t>A-A11</t>
  </si>
  <si>
    <t>UDP0081-7</t>
  </si>
  <si>
    <t>UDP0081-5</t>
  </si>
  <si>
    <t>GTGACACGCA</t>
  </si>
  <si>
    <t>A-B11</t>
  </si>
  <si>
    <t>UDP0082-7</t>
  </si>
  <si>
    <t>UDP0082-5</t>
  </si>
  <si>
    <t>GAACATACGG</t>
  </si>
  <si>
    <t>A-C11</t>
  </si>
  <si>
    <t>UDP0083-7</t>
  </si>
  <si>
    <t>UDP0083-5</t>
  </si>
  <si>
    <t>ACAGTGTATG</t>
  </si>
  <si>
    <t>A-D11</t>
  </si>
  <si>
    <t>UDP0084-7</t>
  </si>
  <si>
    <t>UDP0084-5</t>
  </si>
  <si>
    <t>UDP0084V3-7</t>
  </si>
  <si>
    <t>UDP0084V3-5</t>
  </si>
  <si>
    <t>GTCGATTACA</t>
  </si>
  <si>
    <t>A-E11</t>
  </si>
  <si>
    <t>UDP0085-7</t>
  </si>
  <si>
    <t>UDP0085-5</t>
  </si>
  <si>
    <t>TGATTATACG</t>
  </si>
  <si>
    <t>A-F11</t>
  </si>
  <si>
    <t>UDP0086-7</t>
  </si>
  <si>
    <t>UDP0086-5</t>
  </si>
  <si>
    <t>ACTAGCCGTG</t>
  </si>
  <si>
    <t>A-G11</t>
  </si>
  <si>
    <t>UDP0087-7</t>
  </si>
  <si>
    <t>UDP0087-5</t>
  </si>
  <si>
    <t>CAGCCGCGTA</t>
  </si>
  <si>
    <t>A-H11</t>
  </si>
  <si>
    <t>UDP0088-7</t>
  </si>
  <si>
    <t>UDP0088-5</t>
  </si>
  <si>
    <t>AAGTTGGTGA</t>
  </si>
  <si>
    <t>A-A12</t>
  </si>
  <si>
    <t>UDP0089-7</t>
  </si>
  <si>
    <t>UDP0089-5</t>
  </si>
  <si>
    <t>GGTAACTCGC</t>
  </si>
  <si>
    <t>A-B12</t>
  </si>
  <si>
    <t>UDP0090-7</t>
  </si>
  <si>
    <t>UDP0090-5</t>
  </si>
  <si>
    <t>TGGCAATATT</t>
  </si>
  <si>
    <t>A-C12</t>
  </si>
  <si>
    <t>UDP0091-7</t>
  </si>
  <si>
    <t>UDP0091-5</t>
  </si>
  <si>
    <t>ACCGGCCGTA</t>
  </si>
  <si>
    <t>A-D12</t>
  </si>
  <si>
    <t>UDP0092-7</t>
  </si>
  <si>
    <t>UDP0092-5</t>
  </si>
  <si>
    <t>GATCACCGCG</t>
  </si>
  <si>
    <t>A-E12</t>
  </si>
  <si>
    <t>UDP0093-7</t>
  </si>
  <si>
    <t>UDP0093-5</t>
  </si>
  <si>
    <t>TGTAATCGAC</t>
  </si>
  <si>
    <t>A-F12</t>
  </si>
  <si>
    <t>UDP0094-7</t>
  </si>
  <si>
    <t>UDP0094-5</t>
  </si>
  <si>
    <t>TACCATCCGT</t>
  </si>
  <si>
    <t>A-G12</t>
  </si>
  <si>
    <t>UDP0095-7</t>
  </si>
  <si>
    <t>UDP0095-5</t>
  </si>
  <si>
    <t>GTGCAGACAG</t>
  </si>
  <si>
    <t>A-H12</t>
  </si>
  <si>
    <t>UDP0096-7</t>
  </si>
  <si>
    <t>UDP0096-5</t>
  </si>
  <si>
    <t>GCTGTAGGAA</t>
  </si>
  <si>
    <t>B</t>
  </si>
  <si>
    <t>UDP0097-7</t>
  </si>
  <si>
    <t>UDP0097-5</t>
  </si>
  <si>
    <t>CAATCGGCTG</t>
  </si>
  <si>
    <t>UDP0098-7</t>
  </si>
  <si>
    <t>UDP0098-5</t>
  </si>
  <si>
    <t>CGCACTAATG</t>
  </si>
  <si>
    <t>UDP0099-7</t>
  </si>
  <si>
    <t>UDP0099-5</t>
  </si>
  <si>
    <t>TATGTAGTCA</t>
  </si>
  <si>
    <t>UDP0100-7</t>
  </si>
  <si>
    <t>UDP0100-5</t>
  </si>
  <si>
    <t>GACAACTGAA</t>
  </si>
  <si>
    <t>UDP0101-7</t>
  </si>
  <si>
    <t>UDP0101-5</t>
  </si>
  <si>
    <t>ACTCGGCAAT</t>
  </si>
  <si>
    <t>UDP0102-7</t>
  </si>
  <si>
    <t>UDP0102-5</t>
  </si>
  <si>
    <t>UDP0102V3-7</t>
  </si>
  <si>
    <t>UDP0102V3-5</t>
  </si>
  <si>
    <t>AGTGGTCAGG</t>
  </si>
  <si>
    <t>UDP0103-7</t>
  </si>
  <si>
    <t>UDP0103-5</t>
  </si>
  <si>
    <t>GTCTAATGGC</t>
  </si>
  <si>
    <t>UDP0104-7</t>
  </si>
  <si>
    <t>UDP0104-5</t>
  </si>
  <si>
    <t>TTCTATGGTT</t>
  </si>
  <si>
    <t>UDP0105-7</t>
  </si>
  <si>
    <t>UDP0105-5</t>
  </si>
  <si>
    <t>CCATCTCGCC</t>
  </si>
  <si>
    <t>UDP0106-7</t>
  </si>
  <si>
    <t>UDP0106-5</t>
  </si>
  <si>
    <t>AATCCGGCCA</t>
  </si>
  <si>
    <t>UDP0107-7</t>
  </si>
  <si>
    <t>UDP0107-5</t>
  </si>
  <si>
    <t>CTGCGAGCCA</t>
  </si>
  <si>
    <t>UDP0108-7</t>
  </si>
  <si>
    <t>UDP0108-5</t>
  </si>
  <si>
    <t>CCATAAGGTT</t>
  </si>
  <si>
    <t>UDP0109-7</t>
  </si>
  <si>
    <t>UDP0109-5</t>
  </si>
  <si>
    <t>CGTTATTCTA</t>
  </si>
  <si>
    <t>UDP0110-7</t>
  </si>
  <si>
    <t>UDP0110-5</t>
  </si>
  <si>
    <t>ATCTCTACCA</t>
  </si>
  <si>
    <t>UDP0111-7</t>
  </si>
  <si>
    <t>UDP0111-5</t>
  </si>
  <si>
    <t>AGATCCATTA</t>
  </si>
  <si>
    <t>UDP0112-7</t>
  </si>
  <si>
    <t>UDP0112-5</t>
  </si>
  <si>
    <t>CGGTGGCGAA</t>
  </si>
  <si>
    <t>UDP0113-7</t>
  </si>
  <si>
    <t>UDP0113-5</t>
  </si>
  <si>
    <t>GTCCTGGATA</t>
  </si>
  <si>
    <t>UDP0114-7</t>
  </si>
  <si>
    <t>UDP0114-5</t>
  </si>
  <si>
    <t>TAACAATAGG</t>
  </si>
  <si>
    <t>UDP0115-7</t>
  </si>
  <si>
    <t>UDP0115-5</t>
  </si>
  <si>
    <t>CAGTGGCACT</t>
  </si>
  <si>
    <t>UDP0116-7</t>
  </si>
  <si>
    <t>UDP0116-5</t>
  </si>
  <si>
    <t>CTGGTACACG</t>
  </si>
  <si>
    <t>UDP0117-7</t>
  </si>
  <si>
    <t>UDP0117-5</t>
  </si>
  <si>
    <t>AGTGTTGCAC</t>
  </si>
  <si>
    <t>UDP0118-7</t>
  </si>
  <si>
    <t>UDP0118-5</t>
  </si>
  <si>
    <t>TCAACGTGTA</t>
  </si>
  <si>
    <t>UDP0119-7</t>
  </si>
  <si>
    <t>UDP0119-5</t>
  </si>
  <si>
    <t>GACACCATGT</t>
  </si>
  <si>
    <t>UDP0120-7</t>
  </si>
  <si>
    <t>UDP0120-5</t>
  </si>
  <si>
    <t>ACTGTTGTGA</t>
  </si>
  <si>
    <t>UDP0121-7</t>
  </si>
  <si>
    <t>UDP0121-5</t>
  </si>
  <si>
    <t>CCTGTCTGTC</t>
  </si>
  <si>
    <t>UDP0122-7</t>
  </si>
  <si>
    <t>UDP0122-5</t>
  </si>
  <si>
    <t>GTGCGTCCTT</t>
  </si>
  <si>
    <t>UDP0123-7</t>
  </si>
  <si>
    <t>UDP0123-5</t>
  </si>
  <si>
    <t>TGATGTAAGA</t>
  </si>
  <si>
    <t>UDP0124-7</t>
  </si>
  <si>
    <t>UDP0124-5</t>
  </si>
  <si>
    <t>AGCACATCCT</t>
  </si>
  <si>
    <t>UDP0125-7</t>
  </si>
  <si>
    <t>UDP0125-5</t>
  </si>
  <si>
    <t>GGAATTGTAA</t>
  </si>
  <si>
    <t>UDP0126-7</t>
  </si>
  <si>
    <t>UDP0126-5</t>
  </si>
  <si>
    <t>TTCCGTCGCA</t>
  </si>
  <si>
    <t>UDP0127-7</t>
  </si>
  <si>
    <t>UDP0127-5</t>
  </si>
  <si>
    <t>GCATAAGCTT</t>
  </si>
  <si>
    <t>UDP0128-7</t>
  </si>
  <si>
    <t>UDP0128-5</t>
  </si>
  <si>
    <t>CTTAACCACT</t>
  </si>
  <si>
    <t>UDP0129-7</t>
  </si>
  <si>
    <t>UDP0129-5</t>
  </si>
  <si>
    <t>CTGAGGAATA</t>
  </si>
  <si>
    <t>UDP0130-7</t>
  </si>
  <si>
    <t>UDP0130-5</t>
  </si>
  <si>
    <t>GCCTCGGATA</t>
  </si>
  <si>
    <t>UDP0131-7</t>
  </si>
  <si>
    <t>UDP0131-5</t>
  </si>
  <si>
    <t>AACGCACGAG</t>
  </si>
  <si>
    <t>UDP0132-7</t>
  </si>
  <si>
    <t>UDP0132-5</t>
  </si>
  <si>
    <t>CGTCGACTGG</t>
  </si>
  <si>
    <t>UDP0133-7</t>
  </si>
  <si>
    <t>UDP0133-5</t>
  </si>
  <si>
    <t>TCTATCCTAA</t>
  </si>
  <si>
    <t>UDP0134-7</t>
  </si>
  <si>
    <t>UDP0134-5</t>
  </si>
  <si>
    <t>TACTAGTCAA</t>
  </si>
  <si>
    <t>UDP0135-7</t>
  </si>
  <si>
    <t>UDP0135-5</t>
  </si>
  <si>
    <t>CTCGCTTCGG</t>
  </si>
  <si>
    <t>UDP0136-7</t>
  </si>
  <si>
    <t>UDP0136-5</t>
  </si>
  <si>
    <t>ATAGACCGTT</t>
  </si>
  <si>
    <t>UDP0137-7</t>
  </si>
  <si>
    <t>UDP0137-5</t>
  </si>
  <si>
    <t>CTGTTGGTCC</t>
  </si>
  <si>
    <t>UDP0138-7</t>
  </si>
  <si>
    <t>UDP0138-5</t>
  </si>
  <si>
    <t>ACAGTTCCAG</t>
  </si>
  <si>
    <t>UDP0139-7</t>
  </si>
  <si>
    <t>UDP0139-5</t>
  </si>
  <si>
    <t>TTACCTGGAA</t>
  </si>
  <si>
    <t>UDP0140-7</t>
  </si>
  <si>
    <t>UDP0140-5</t>
  </si>
  <si>
    <t>AGGCATGTAG</t>
  </si>
  <si>
    <t>UDP0141-7</t>
  </si>
  <si>
    <t>UDP0141-5</t>
  </si>
  <si>
    <t>TGGCTAATCA</t>
  </si>
  <si>
    <t>UDP0142-7</t>
  </si>
  <si>
    <t>UDP0142-5</t>
  </si>
  <si>
    <t>GCAAGTCTCA</t>
  </si>
  <si>
    <t>UDP0143-7</t>
  </si>
  <si>
    <t>UDP0143-5</t>
  </si>
  <si>
    <t>AACACTGTTA</t>
  </si>
  <si>
    <t>UDP0144-7</t>
  </si>
  <si>
    <t>UDP0144-5</t>
  </si>
  <si>
    <t>TTGGCTCCGC</t>
  </si>
  <si>
    <t>UDP0145-7</t>
  </si>
  <si>
    <t>UDP0145-5</t>
  </si>
  <si>
    <t>UDP0145V3-7</t>
  </si>
  <si>
    <t>UDP0145V3-5</t>
  </si>
  <si>
    <t>ATTGCGCGGT</t>
  </si>
  <si>
    <t>UDP0146-7</t>
  </si>
  <si>
    <t>UDP0146-5</t>
  </si>
  <si>
    <t>UDP0146V3-7</t>
  </si>
  <si>
    <t>UDP0146V3-5</t>
  </si>
  <si>
    <t>AACTGATACT</t>
  </si>
  <si>
    <t>UDP0147-7</t>
  </si>
  <si>
    <t>UDP0147-5</t>
  </si>
  <si>
    <t>UDP0147V3-7</t>
  </si>
  <si>
    <t>UDP0147V3-5</t>
  </si>
  <si>
    <t>TGGCGCGAAC</t>
  </si>
  <si>
    <t>UDP0148-7</t>
  </si>
  <si>
    <t>UDP0148-5</t>
  </si>
  <si>
    <t>UDP0148V3-7</t>
  </si>
  <si>
    <t>UDP0148V3-5</t>
  </si>
  <si>
    <t>GTAAGGCATA</t>
  </si>
  <si>
    <t>UDP0149-7</t>
  </si>
  <si>
    <t>UDP0149-5</t>
  </si>
  <si>
    <t>TAATGTGTCT</t>
  </si>
  <si>
    <t>UDP0150-7</t>
  </si>
  <si>
    <t>UDP0150-5</t>
  </si>
  <si>
    <t>AATTGCTGCG</t>
  </si>
  <si>
    <t>UDP0151-7</t>
  </si>
  <si>
    <t>UDP0151-5</t>
  </si>
  <si>
    <t>ATACCAACGC</t>
  </si>
  <si>
    <t>UDP0152-7</t>
  </si>
  <si>
    <t>UDP0152-5</t>
  </si>
  <si>
    <t>TTACAATTCC</t>
  </si>
  <si>
    <t>UDP0153-7</t>
  </si>
  <si>
    <t>UDP0153-5</t>
  </si>
  <si>
    <t>AGGATGTGCT</t>
  </si>
  <si>
    <t>UDP0154-7</t>
  </si>
  <si>
    <t>UDP0154-5</t>
  </si>
  <si>
    <t>AACCTAGCAC</t>
  </si>
  <si>
    <t>UDP0155-7</t>
  </si>
  <si>
    <t>UDP0155-5</t>
  </si>
  <si>
    <t>UDP0155V3-7</t>
  </si>
  <si>
    <t>UDP0155V3-5</t>
  </si>
  <si>
    <t>CACGGAACAA</t>
  </si>
  <si>
    <t>UDP0156-7</t>
  </si>
  <si>
    <t>UDP0156-5</t>
  </si>
  <si>
    <t>TCTGTGTGGA</t>
  </si>
  <si>
    <t>UDP0157-7</t>
  </si>
  <si>
    <t>UDP0157-5</t>
  </si>
  <si>
    <t>TGGAGTACTT</t>
  </si>
  <si>
    <t>UDP0158-7</t>
  </si>
  <si>
    <t>UDP0158-5</t>
  </si>
  <si>
    <t>GGAATTCCAA</t>
  </si>
  <si>
    <t>UDP0159-7</t>
  </si>
  <si>
    <t>UDP0159-5</t>
  </si>
  <si>
    <t>GTATTGACGT</t>
  </si>
  <si>
    <t>UDP0160-7</t>
  </si>
  <si>
    <t>UDP0160-5</t>
  </si>
  <si>
    <t>AAGCGCGCTT</t>
  </si>
  <si>
    <t>UDP0161-7</t>
  </si>
  <si>
    <t>UDP0161-5</t>
  </si>
  <si>
    <t>CTTGTACACC</t>
  </si>
  <si>
    <t>UDP0162-7</t>
  </si>
  <si>
    <t>UDP0162-5</t>
  </si>
  <si>
    <t>TGAGCGTTGT</t>
  </si>
  <si>
    <t>UDP0163-7</t>
  </si>
  <si>
    <t>UDP0163-5</t>
  </si>
  <si>
    <t>ACACAGGTGG</t>
  </si>
  <si>
    <t>UDP0164-7</t>
  </si>
  <si>
    <t>UDP0164-5</t>
  </si>
  <si>
    <t>ATCATAGGCT</t>
  </si>
  <si>
    <t>UDP0165-7</t>
  </si>
  <si>
    <t>UDP0165-5</t>
  </si>
  <si>
    <t>CCTGCGGAAC</t>
  </si>
  <si>
    <t>UDP0166-7</t>
  </si>
  <si>
    <t>UDP0166-5</t>
  </si>
  <si>
    <t>TGTTAGAAGG</t>
  </si>
  <si>
    <t>UDP0167-7</t>
  </si>
  <si>
    <t>UDP0167-5</t>
  </si>
  <si>
    <t>TTCATAAGGT</t>
  </si>
  <si>
    <t>UDP0168-7</t>
  </si>
  <si>
    <t>UDP0168-5</t>
  </si>
  <si>
    <t>GATGGATGTA</t>
  </si>
  <si>
    <t>A10-</t>
  </si>
  <si>
    <t>UDP0169-7</t>
  </si>
  <si>
    <t>UDP0169-5</t>
  </si>
  <si>
    <t>CTCTGCAGCG</t>
  </si>
  <si>
    <t>UDP0170-7</t>
  </si>
  <si>
    <t>UDP0170-5</t>
  </si>
  <si>
    <t>ACGGCCGTCA</t>
  </si>
  <si>
    <t>UDP0171-7</t>
  </si>
  <si>
    <t>UDP0171-5</t>
  </si>
  <si>
    <t>CTGACTCTAC</t>
  </si>
  <si>
    <t>UDP0172-7</t>
  </si>
  <si>
    <t>UDP0172-5</t>
  </si>
  <si>
    <t>CGTTGCTTAC</t>
  </si>
  <si>
    <t>UDP0173-7</t>
  </si>
  <si>
    <t>UDP0173-5</t>
  </si>
  <si>
    <t>TCTGGTATCC</t>
  </si>
  <si>
    <t>UDP0174-7</t>
  </si>
  <si>
    <t>UDP0174-5</t>
  </si>
  <si>
    <t>TGACTACATA</t>
  </si>
  <si>
    <t>UDP0175-7</t>
  </si>
  <si>
    <t>UDP0175-5</t>
  </si>
  <si>
    <t>CATTAGTGCG</t>
  </si>
  <si>
    <t>UDP0176-7</t>
  </si>
  <si>
    <t>UDP0176-5</t>
  </si>
  <si>
    <t>CGGCCTCGTT</t>
  </si>
  <si>
    <t>UDP0177-7</t>
  </si>
  <si>
    <t>UDP0177-5</t>
  </si>
  <si>
    <t>ACGGTCAGGA</t>
  </si>
  <si>
    <t>B11.</t>
  </si>
  <si>
    <t>UDP0178-7</t>
  </si>
  <si>
    <t>UDP0178-5</t>
  </si>
  <si>
    <t>CAAGCATCCG</t>
  </si>
  <si>
    <t>UDP0179-7</t>
  </si>
  <si>
    <t>UDP0179-5</t>
  </si>
  <si>
    <t>UDP0179V3-7</t>
  </si>
  <si>
    <t>UDP0179V3-5</t>
  </si>
  <si>
    <t>GGCAAGCCAG</t>
  </si>
  <si>
    <t>UDP0180-7</t>
  </si>
  <si>
    <t>UDP0180-5</t>
  </si>
  <si>
    <t>TCGTCTGACT</t>
  </si>
  <si>
    <t>UDP0181-7</t>
  </si>
  <si>
    <t>UDP0181-5</t>
  </si>
  <si>
    <t>TGTCGCTGGT</t>
  </si>
  <si>
    <t>UDP0182-7</t>
  </si>
  <si>
    <t>UDP0182-5</t>
  </si>
  <si>
    <t>CTCATAGCGA</t>
  </si>
  <si>
    <t>UDP0183-7</t>
  </si>
  <si>
    <t>UDP0183-5</t>
  </si>
  <si>
    <t>ACCGTTACAA</t>
  </si>
  <si>
    <t>UDP0184-7</t>
  </si>
  <si>
    <t>UDP0184-5</t>
  </si>
  <si>
    <t>AGACACATTA</t>
  </si>
  <si>
    <t>UDP0185-7</t>
  </si>
  <si>
    <t>UDP0185-5</t>
  </si>
  <si>
    <t>TATGCCTTAC</t>
  </si>
  <si>
    <t>B12.</t>
  </si>
  <si>
    <t>UDP0186-7</t>
  </si>
  <si>
    <t>UDP0186-5</t>
  </si>
  <si>
    <t>GCGCGATGTT</t>
  </si>
  <si>
    <t>UDP0187-7</t>
  </si>
  <si>
    <t>UDP0187-5</t>
  </si>
  <si>
    <t>ACAAGTGGAC</t>
  </si>
  <si>
    <t>UDP0188-7</t>
  </si>
  <si>
    <t>UDP0188-5</t>
  </si>
  <si>
    <t>CATGAGTACT</t>
  </si>
  <si>
    <t>UDP0189-7</t>
  </si>
  <si>
    <t>UDP0189-5</t>
  </si>
  <si>
    <t>TGGTACCTAA</t>
  </si>
  <si>
    <t>UDP0190-7</t>
  </si>
  <si>
    <t>UDP0190-5</t>
  </si>
  <si>
    <t>ACGTCAATAC</t>
  </si>
  <si>
    <t>UDP0191-7</t>
  </si>
  <si>
    <t>UDP0191-5</t>
  </si>
  <si>
    <t>TTGGAATTCC</t>
  </si>
  <si>
    <t>UDP0192-7</t>
  </si>
  <si>
    <t>UDP0192-5</t>
  </si>
  <si>
    <t>GATACCTCCT</t>
  </si>
  <si>
    <t>С</t>
  </si>
  <si>
    <t>UDP0193-7</t>
  </si>
  <si>
    <t>UDP0193-5</t>
  </si>
  <si>
    <t>UDP0193V3-7</t>
  </si>
  <si>
    <t>UDP0193V3-5</t>
  </si>
  <si>
    <t>CCTCTACATG</t>
  </si>
  <si>
    <t>UDP0194-7</t>
  </si>
  <si>
    <t>UDP0194-5</t>
  </si>
  <si>
    <t>UDP0194V3-7</t>
  </si>
  <si>
    <t>UDP0194V3-5</t>
  </si>
  <si>
    <t>ATCCGTAAGT</t>
  </si>
  <si>
    <t>UDP0195-7</t>
  </si>
  <si>
    <t>UDP0195-5</t>
  </si>
  <si>
    <t>UDP0195V3-7</t>
  </si>
  <si>
    <t>UDP0195V3-5</t>
  </si>
  <si>
    <t>GGAGCGTGTA</t>
  </si>
  <si>
    <t>UDP0196-7</t>
  </si>
  <si>
    <t>UDP0196-5</t>
  </si>
  <si>
    <t>UDP0196V3-7</t>
  </si>
  <si>
    <t>UDP0196V3-5</t>
  </si>
  <si>
    <t>CGTGTATCTT</t>
  </si>
  <si>
    <t>UDP0197-7</t>
  </si>
  <si>
    <t>UDP0197-5</t>
  </si>
  <si>
    <t>GTCCGTAAGC</t>
  </si>
  <si>
    <t>UDP0198-7</t>
  </si>
  <si>
    <t>UDP0198-5</t>
  </si>
  <si>
    <t>GAACCATGAA</t>
  </si>
  <si>
    <t>UDP0199-7</t>
  </si>
  <si>
    <t>UDP0199-5</t>
  </si>
  <si>
    <t>ACTTCAAGCG</t>
  </si>
  <si>
    <t>UDP0200-7</t>
  </si>
  <si>
    <t>UDP0200-5</t>
  </si>
  <si>
    <t>GGCCATCATA</t>
  </si>
  <si>
    <t>UDP0201-7</t>
  </si>
  <si>
    <t>UDP0201-5</t>
  </si>
  <si>
    <t>TCAGAAGGCG</t>
  </si>
  <si>
    <t>UDP0202-7</t>
  </si>
  <si>
    <t>UDP0202-5</t>
  </si>
  <si>
    <t>ACATACTTCC</t>
  </si>
  <si>
    <t>UDP0203-7</t>
  </si>
  <si>
    <t>UDP0203-5</t>
  </si>
  <si>
    <t>GCGTTGGTAT</t>
  </si>
  <si>
    <t>UDP0204-7</t>
  </si>
  <si>
    <t>UDP0204-5</t>
  </si>
  <si>
    <t>TATGTGCAAT</t>
  </si>
  <si>
    <t>UDP0205-7</t>
  </si>
  <si>
    <t>UDP0205-5</t>
  </si>
  <si>
    <t>ACATATCCAG</t>
  </si>
  <si>
    <t>UDP0206-7</t>
  </si>
  <si>
    <t>UDP0206-5</t>
  </si>
  <si>
    <t>GATTAAGGTG</t>
  </si>
  <si>
    <t>UDP0207-7</t>
  </si>
  <si>
    <t>UDP0207-5</t>
  </si>
  <si>
    <t>TCATAGATTG</t>
  </si>
  <si>
    <t>UDP0208-7</t>
  </si>
  <si>
    <t>UDP0208-5</t>
  </si>
  <si>
    <t>ATGTAGACAA</t>
  </si>
  <si>
    <t>UDP0209-7</t>
  </si>
  <si>
    <t>UDP0209-5</t>
  </si>
  <si>
    <t>GTATTCCACC</t>
  </si>
  <si>
    <t>UDP0210-7</t>
  </si>
  <si>
    <t>UDP0210-5</t>
  </si>
  <si>
    <t>CACATCGGTG</t>
  </si>
  <si>
    <t>UDP0211-7</t>
  </si>
  <si>
    <t>UDP0211-5</t>
  </si>
  <si>
    <t>CCTCCGTCCA</t>
  </si>
  <si>
    <t>UDP0212-7</t>
  </si>
  <si>
    <t>UDP0212-5</t>
  </si>
  <si>
    <t>CCTGATACAA</t>
  </si>
  <si>
    <t>UDP0213-7</t>
  </si>
  <si>
    <t>UDP0213-5</t>
  </si>
  <si>
    <t>TGCCGGTCAG</t>
  </si>
  <si>
    <t>UDP0214-7</t>
  </si>
  <si>
    <t>UDP0214-5</t>
  </si>
  <si>
    <t>TTAAGTTGTG</t>
  </si>
  <si>
    <t>UDP0215-7</t>
  </si>
  <si>
    <t>UDP0215-5</t>
  </si>
  <si>
    <t>CACTCAATTC</t>
  </si>
  <si>
    <t>UDP0216-7</t>
  </si>
  <si>
    <t>UDP0216-5</t>
  </si>
  <si>
    <t>CGGACAGTGA</t>
  </si>
  <si>
    <t>UDP0217-7</t>
  </si>
  <si>
    <t>UDP0217-5</t>
  </si>
  <si>
    <t>TCTCACACGC</t>
  </si>
  <si>
    <t>UDP0218-7</t>
  </si>
  <si>
    <t>UDP0218-5</t>
  </si>
  <si>
    <t>UDP0218V3-7</t>
  </si>
  <si>
    <t>UDP0218V3-5</t>
  </si>
  <si>
    <t>GCACTACAAC</t>
  </si>
  <si>
    <t>UDP0219-7</t>
  </si>
  <si>
    <t>UDP0219-5</t>
  </si>
  <si>
    <t>TCAATGGAGA</t>
  </si>
  <si>
    <t>UDP0220-7</t>
  </si>
  <si>
    <t>UDP0220-5</t>
  </si>
  <si>
    <t>TGGTGCCTGG</t>
  </si>
  <si>
    <t>UDP0221-7</t>
  </si>
  <si>
    <t>UDP0221-5</t>
  </si>
  <si>
    <t>UDP0221V3-7</t>
  </si>
  <si>
    <t>UDP0221V3-5</t>
  </si>
  <si>
    <t>ATATGCATGT</t>
  </si>
  <si>
    <t>UDP0222-7</t>
  </si>
  <si>
    <t>UDP0222-5</t>
  </si>
  <si>
    <t>UDP0222V3-7</t>
  </si>
  <si>
    <t>UDP0222V3-5</t>
  </si>
  <si>
    <t>TCCACGGCCT</t>
  </si>
  <si>
    <t>UDP0223-7</t>
  </si>
  <si>
    <t>UDP0223-5</t>
  </si>
  <si>
    <t>UDP0223V3-7</t>
  </si>
  <si>
    <t>UDP0223V3-5</t>
  </si>
  <si>
    <t>ATGGCGCCTG</t>
  </si>
  <si>
    <t>UDP0224-7</t>
  </si>
  <si>
    <t>UDP0224-5</t>
  </si>
  <si>
    <t>UDP0224V3-7</t>
  </si>
  <si>
    <t>UDP0224V3-5</t>
  </si>
  <si>
    <t>TTGTAGTGTA</t>
  </si>
  <si>
    <t>UDP0225-7</t>
  </si>
  <si>
    <t>UDP0225-5</t>
  </si>
  <si>
    <t>TCCGTTATGT</t>
  </si>
  <si>
    <t>UDP0226-7</t>
  </si>
  <si>
    <t>UDP0226-5</t>
  </si>
  <si>
    <t>CCACGACACG</t>
  </si>
  <si>
    <t>UDP0227-7</t>
  </si>
  <si>
    <t>UDP0227-5</t>
  </si>
  <si>
    <t>UDP0227V3-7</t>
  </si>
  <si>
    <t>UDP0227V3-5</t>
  </si>
  <si>
    <t>GGTCTATTAA</t>
  </si>
  <si>
    <t>UDP0228-7</t>
  </si>
  <si>
    <t>UDP0228-5</t>
  </si>
  <si>
    <t>TGTGATGTAT</t>
  </si>
  <si>
    <t>UDP0229-7</t>
  </si>
  <si>
    <t>UDP0229-5</t>
  </si>
  <si>
    <t>CAGCAATCGT</t>
  </si>
  <si>
    <t>UDP0230-7</t>
  </si>
  <si>
    <t>UDP0230-5</t>
  </si>
  <si>
    <t>GAGCGCAATA</t>
  </si>
  <si>
    <t>UDP0231-7</t>
  </si>
  <si>
    <t>UDP0231-5</t>
  </si>
  <si>
    <t>TTCTGTAGAA</t>
  </si>
  <si>
    <t>UDP0232-7</t>
  </si>
  <si>
    <t>UDP0232-5</t>
  </si>
  <si>
    <t>ATCTTACTGT</t>
  </si>
  <si>
    <t>UDP0233-7</t>
  </si>
  <si>
    <t>UDP0233-5</t>
  </si>
  <si>
    <t>GAACGCAATA</t>
  </si>
  <si>
    <t>UDP0234-7</t>
  </si>
  <si>
    <t>UDP0234-5</t>
  </si>
  <si>
    <t>ATGTCGTGGT</t>
  </si>
  <si>
    <t>UDP0235-7</t>
  </si>
  <si>
    <t>UDP0235-5</t>
  </si>
  <si>
    <t>AGTACTCATG</t>
  </si>
  <si>
    <t>UDP0236-7</t>
  </si>
  <si>
    <t>UDP0236-5</t>
  </si>
  <si>
    <t>GTAGCCATCA</t>
  </si>
  <si>
    <t>UDP0237-7</t>
  </si>
  <si>
    <t>UDP0237-5</t>
  </si>
  <si>
    <t>GGTAGAATTA</t>
  </si>
  <si>
    <t>UDP0238-7</t>
  </si>
  <si>
    <t>UDP0238-5</t>
  </si>
  <si>
    <t>TGGTTAAGAA</t>
  </si>
  <si>
    <t>UDP0239-7</t>
  </si>
  <si>
    <t>UDP0239-5</t>
  </si>
  <si>
    <t>TAATTAGCGT</t>
  </si>
  <si>
    <t>UDP0240-7</t>
  </si>
  <si>
    <t>UDP0240-5</t>
  </si>
  <si>
    <t>TGTTGTTCGT</t>
  </si>
  <si>
    <t>UDP0241-7</t>
  </si>
  <si>
    <t>UDP0241-5</t>
  </si>
  <si>
    <t>ATTAACAAGG</t>
  </si>
  <si>
    <t>UDP0242-7</t>
  </si>
  <si>
    <t>UDP0242-5</t>
  </si>
  <si>
    <t>UDP0242V3-7</t>
  </si>
  <si>
    <t>UDP0242V3-5</t>
  </si>
  <si>
    <t>CCAACAACAT</t>
  </si>
  <si>
    <t>UDP0243-7</t>
  </si>
  <si>
    <t>UDP0243-5</t>
  </si>
  <si>
    <t>TGATGGCTAC</t>
  </si>
  <si>
    <t>UDP0244-7</t>
  </si>
  <si>
    <t>UDP0244-5</t>
  </si>
  <si>
    <t>UDP0244V3-7</t>
  </si>
  <si>
    <t>UDP0244V3-5</t>
  </si>
  <si>
    <t>ACCGGCTCAG</t>
  </si>
  <si>
    <t>UDP0245-7</t>
  </si>
  <si>
    <t>UDP0245-5</t>
  </si>
  <si>
    <t>GAATTACAAG</t>
  </si>
  <si>
    <t>UDP0246-7</t>
  </si>
  <si>
    <t>UDP0246-5</t>
  </si>
  <si>
    <t>GTTAATCTGA</t>
  </si>
  <si>
    <t>UDP0247-7</t>
  </si>
  <si>
    <t>UDP0247-5</t>
  </si>
  <si>
    <t>TAGAATTGGA</t>
  </si>
  <si>
    <t>UDP0248-7</t>
  </si>
  <si>
    <t>UDP0248-5</t>
  </si>
  <si>
    <t>CGGCTAACGT</t>
  </si>
  <si>
    <t>UDP0249-7</t>
  </si>
  <si>
    <t>UDP0249-5</t>
  </si>
  <si>
    <t>AGGCAGCTCT</t>
  </si>
  <si>
    <t>UDP0250-7</t>
  </si>
  <si>
    <t>UDP0250-5</t>
  </si>
  <si>
    <t>TCCAAGAATT</t>
  </si>
  <si>
    <t>UDP0251-7</t>
  </si>
  <si>
    <t>UDP0251-5</t>
  </si>
  <si>
    <t>ATCGGCGAAG</t>
  </si>
  <si>
    <t>UDP0252V2-7</t>
  </si>
  <si>
    <t>UDP0252V2-5</t>
  </si>
  <si>
    <t>CCGAACGTTG</t>
  </si>
  <si>
    <t>UDP0253-7</t>
  </si>
  <si>
    <t>UDP0253-5</t>
  </si>
  <si>
    <t>CCGTGACCGA</t>
  </si>
  <si>
    <t>UDP0254-7</t>
  </si>
  <si>
    <t>UDP0254-5</t>
  </si>
  <si>
    <t>TAACCGCCGA</t>
  </si>
  <si>
    <t>UDP0255-7</t>
  </si>
  <si>
    <t>UDP0255-5</t>
  </si>
  <si>
    <t>ATACTTGTTC</t>
  </si>
  <si>
    <t>UDP0256-7</t>
  </si>
  <si>
    <t>UDP0256-5</t>
  </si>
  <si>
    <t>UDP0256V3-7</t>
  </si>
  <si>
    <t>UDP0256V3-5</t>
  </si>
  <si>
    <t>CTCCGTGCTG</t>
  </si>
  <si>
    <t>UDP0257-7</t>
  </si>
  <si>
    <t>UDP0257-5</t>
  </si>
  <si>
    <t>TCCGCCAATT</t>
  </si>
  <si>
    <t>UDP0258V2-7</t>
  </si>
  <si>
    <t>UDP0258V2-5</t>
  </si>
  <si>
    <t>CATTCCAGCT</t>
  </si>
  <si>
    <t>UDP0259-7</t>
  </si>
  <si>
    <t>UDP0259-5</t>
  </si>
  <si>
    <t>AGGACAGGCC</t>
  </si>
  <si>
    <t>UDP0260-7</t>
  </si>
  <si>
    <t>UDP0260-5</t>
  </si>
  <si>
    <t>GGTTATGCTA</t>
  </si>
  <si>
    <t>UDP0261-7</t>
  </si>
  <si>
    <t>UDP0261-5</t>
  </si>
  <si>
    <t>AGAGAACCTA</t>
  </si>
  <si>
    <t>UDP0262-7</t>
  </si>
  <si>
    <t>UDP0262-5</t>
  </si>
  <si>
    <t>ACCACACGGT</t>
  </si>
  <si>
    <t>UDP0263-7</t>
  </si>
  <si>
    <t>UDP0263-5</t>
  </si>
  <si>
    <t>GATATTGTGT</t>
  </si>
  <si>
    <t>UDP0264-7</t>
  </si>
  <si>
    <t>UDP0264-5</t>
  </si>
  <si>
    <t>TAGGTTCTCT</t>
  </si>
  <si>
    <t>UDP0265-7</t>
  </si>
  <si>
    <t>UDP0265-5</t>
  </si>
  <si>
    <t>UDP0265V3-7</t>
  </si>
  <si>
    <t>UDP0265V3-5</t>
  </si>
  <si>
    <t>CGTACAGGAA</t>
  </si>
  <si>
    <t>UDP0266-7</t>
  </si>
  <si>
    <t>UDP0266-5</t>
  </si>
  <si>
    <t>UDP0266V3-7</t>
  </si>
  <si>
    <t>UDP0266V3-5</t>
  </si>
  <si>
    <t>TATGGCTCGA</t>
  </si>
  <si>
    <t>UDP0267-7</t>
  </si>
  <si>
    <t>UDP0267-5</t>
  </si>
  <si>
    <t>UDP0267V3-7</t>
  </si>
  <si>
    <t>UDP0267V3-5</t>
  </si>
  <si>
    <t>CTGCGTTACC</t>
  </si>
  <si>
    <t>UDP0268-7</t>
  </si>
  <si>
    <t>UDP0268-5</t>
  </si>
  <si>
    <t>UDP0268V3-7</t>
  </si>
  <si>
    <t>UDP0268V3-5</t>
  </si>
  <si>
    <t>CTCGTGCGTT</t>
  </si>
  <si>
    <t>UDP0269-7</t>
  </si>
  <si>
    <t>UDP0269-5</t>
  </si>
  <si>
    <t>AGGCCGTGGA</t>
  </si>
  <si>
    <t>UDP0270-7</t>
  </si>
  <si>
    <t>UDP0270-5</t>
  </si>
  <si>
    <t>CCAGTTGGCA</t>
  </si>
  <si>
    <t>UDP0271-7</t>
  </si>
  <si>
    <t>UDP0271-5</t>
  </si>
  <si>
    <t>AGGAGGTATC</t>
  </si>
  <si>
    <t>UDP0272-7</t>
  </si>
  <si>
    <t>UDP0272-5</t>
  </si>
  <si>
    <t>TGTTCGCATT</t>
  </si>
  <si>
    <t>UDP0273-7</t>
  </si>
  <si>
    <t>UDP0273-5</t>
  </si>
  <si>
    <t>GCTGACGTTG</t>
  </si>
  <si>
    <t>UDP0274-7</t>
  </si>
  <si>
    <t>UDP0274-5</t>
  </si>
  <si>
    <t>AACCGCATCG</t>
  </si>
  <si>
    <t>UDP0275-7</t>
  </si>
  <si>
    <t>UDP0275-5</t>
  </si>
  <si>
    <t>CTAATAACCG</t>
  </si>
  <si>
    <t>UDP0276-7</t>
  </si>
  <si>
    <t>UDP0276-5</t>
  </si>
  <si>
    <t>CGAAGGTTAA</t>
  </si>
  <si>
    <t>UDP0277-7</t>
  </si>
  <si>
    <t>UDP0277-5</t>
  </si>
  <si>
    <t>TCTAGGCGCG</t>
  </si>
  <si>
    <t>UDP0278-7</t>
  </si>
  <si>
    <t>UDP0278-5</t>
  </si>
  <si>
    <t>AGTGCCACTG</t>
  </si>
  <si>
    <t>UDP0279-7</t>
  </si>
  <si>
    <t>UDP0279-5</t>
  </si>
  <si>
    <t>ATAGCCAAGA</t>
  </si>
  <si>
    <t>UDP0280-7</t>
  </si>
  <si>
    <t>UDP0280-5</t>
  </si>
  <si>
    <t>GAACAAGTAT</t>
  </si>
  <si>
    <t>UDP0281-7</t>
  </si>
  <si>
    <t>UDP0281-5</t>
  </si>
  <si>
    <t>TTCGGTGTGA</t>
  </si>
  <si>
    <t>UDP0282-7</t>
  </si>
  <si>
    <t>UDP0282-5</t>
  </si>
  <si>
    <t>ACGATTGCTG</t>
  </si>
  <si>
    <t>UDP0283-7</t>
  </si>
  <si>
    <t>UDP0283-5</t>
  </si>
  <si>
    <t>ATGTAACGTT</t>
  </si>
  <si>
    <t>UDP0284-7</t>
  </si>
  <si>
    <t>UDP0284-5</t>
  </si>
  <si>
    <t>ATACCTGGAT</t>
  </si>
  <si>
    <t>UDP0285-7</t>
  </si>
  <si>
    <t>UDP0285-5</t>
  </si>
  <si>
    <t>UDP0285V3-7</t>
  </si>
  <si>
    <t>UDP0285V3-5</t>
  </si>
  <si>
    <t>AACGAGGCCG</t>
  </si>
  <si>
    <t>UDP0286-7</t>
  </si>
  <si>
    <t>UDP0286-5</t>
  </si>
  <si>
    <t>UDP0286V3-7</t>
  </si>
  <si>
    <t>UDP0286V3-5</t>
  </si>
  <si>
    <t>TCCAATTCTA</t>
  </si>
  <si>
    <t>UDP0287-7</t>
  </si>
  <si>
    <t>UDP0287-5</t>
  </si>
  <si>
    <t>UDP0287V3-7</t>
  </si>
  <si>
    <t>UDP0287V3-5</t>
  </si>
  <si>
    <t>TGGTGTTATG</t>
  </si>
  <si>
    <t>UDP0288-7</t>
  </si>
  <si>
    <t>UDP0288-5</t>
  </si>
  <si>
    <t>UDP0288V3-7</t>
  </si>
  <si>
    <t>UDP0288V3-5</t>
  </si>
  <si>
    <t>TGAGACAGCG</t>
  </si>
  <si>
    <t>D</t>
  </si>
  <si>
    <t>UDP0289V2-7</t>
  </si>
  <si>
    <t>UDP0289V2-5</t>
  </si>
  <si>
    <t>TGGCCTCTGT</t>
  </si>
  <si>
    <t>UDP0290V2-7</t>
  </si>
  <si>
    <t>UDP0290V2-5</t>
  </si>
  <si>
    <t>ACGCTAATTA</t>
  </si>
  <si>
    <t>UDP0291V2-7</t>
  </si>
  <si>
    <t>UDP0291V2-5</t>
  </si>
  <si>
    <t>CCAGGCACCA</t>
  </si>
  <si>
    <t>UDP0292-7</t>
  </si>
  <si>
    <t>UDP0292-5</t>
  </si>
  <si>
    <t>TATATTCGAG</t>
  </si>
  <si>
    <t>UDP0293-7</t>
  </si>
  <si>
    <t>UDP0293-5</t>
  </si>
  <si>
    <t>CCGGTTCCTA</t>
  </si>
  <si>
    <t>UDP0294-7</t>
  </si>
  <si>
    <t>UDP0294-5</t>
  </si>
  <si>
    <t>CGGTCCGATA</t>
  </si>
  <si>
    <t>UDP0295-7</t>
  </si>
  <si>
    <t>UDP0295-5</t>
  </si>
  <si>
    <t>GGCCAATATT</t>
  </si>
  <si>
    <t>UDP0296-7</t>
  </si>
  <si>
    <t>UDP0296-5</t>
  </si>
  <si>
    <t>ACAATAGAGT</t>
  </si>
  <si>
    <t>UDP0297-7</t>
  </si>
  <si>
    <t>UDP0297-5</t>
  </si>
  <si>
    <t>GAATACCTAT</t>
  </si>
  <si>
    <t>UDP0298-7</t>
  </si>
  <si>
    <t>UDP0298-5</t>
  </si>
  <si>
    <t>UDP0298V3-7</t>
  </si>
  <si>
    <t>UDP0298V3-5</t>
  </si>
  <si>
    <t>CGGTTATTAG</t>
  </si>
  <si>
    <t>UDP0299-7</t>
  </si>
  <si>
    <t>UDP0299-5</t>
  </si>
  <si>
    <t>TACGTGAAGG</t>
  </si>
  <si>
    <t>UDP0300-7</t>
  </si>
  <si>
    <t>UDP0300-5</t>
  </si>
  <si>
    <t>GATAACAAGT</t>
  </si>
  <si>
    <t>UDP0301V2-7</t>
  </si>
  <si>
    <t>UDP0301V2-5</t>
  </si>
  <si>
    <t>CTTATTGGCC</t>
  </si>
  <si>
    <t>UDP0302-7</t>
  </si>
  <si>
    <t>UDP0302-5</t>
  </si>
  <si>
    <t>AGTTATCACA</t>
  </si>
  <si>
    <t>UDP0303-7</t>
  </si>
  <si>
    <t>UDP0303-5</t>
  </si>
  <si>
    <t>ACAACTACTG</t>
  </si>
  <si>
    <t>UDP0304-7</t>
  </si>
  <si>
    <t>UDP0304-5</t>
  </si>
  <si>
    <t>TTCCAGGTAA</t>
  </si>
  <si>
    <t>UDP0305-7</t>
  </si>
  <si>
    <t>UDP0305-5</t>
  </si>
  <si>
    <t>GTTGGATGAA</t>
  </si>
  <si>
    <t>UDP0306-7</t>
  </si>
  <si>
    <t>UDP0306-5</t>
  </si>
  <si>
    <t>CATGTAGAGG</t>
  </si>
  <si>
    <t>UDP0307-7</t>
  </si>
  <si>
    <t>UDP0307-5</t>
  </si>
  <si>
    <t>AATCCAATTG</t>
  </si>
  <si>
    <t>UDP0308-7</t>
  </si>
  <si>
    <t>UDP0308-5</t>
  </si>
  <si>
    <t>GATTGTCATA</t>
  </si>
  <si>
    <t>UDP0309-7</t>
  </si>
  <si>
    <t>UDP0309-5</t>
  </si>
  <si>
    <t>TATGATGGCC</t>
  </si>
  <si>
    <t>UDP0310-7</t>
  </si>
  <si>
    <t>UDP0310-5</t>
  </si>
  <si>
    <t>ATTCCGCTAT</t>
  </si>
  <si>
    <t>UDP0311-7</t>
  </si>
  <si>
    <t>UDP0311-5</t>
  </si>
  <si>
    <t>CGCAGCAATT</t>
  </si>
  <si>
    <t>UDP0312-7</t>
  </si>
  <si>
    <t>UDP0312-5</t>
  </si>
  <si>
    <t>GACCGCTGTG</t>
  </si>
  <si>
    <t>UDP0313-7</t>
  </si>
  <si>
    <t>UDP0313-5</t>
  </si>
  <si>
    <t>ACGTTCCTTA</t>
  </si>
  <si>
    <t>UDP0314-7</t>
  </si>
  <si>
    <t>UDP0314-5</t>
  </si>
  <si>
    <t>TAGGAACCGG</t>
  </si>
  <si>
    <t>UDP0315-7</t>
  </si>
  <si>
    <t>UDP0315-5</t>
  </si>
  <si>
    <t>CCGCGTATAG</t>
  </si>
  <si>
    <t>UDP0316-7</t>
  </si>
  <si>
    <t>UDP0316-5</t>
  </si>
  <si>
    <t>AGCGGTGGAC</t>
  </si>
  <si>
    <t>UDP0317-7</t>
  </si>
  <si>
    <t>UDP0317-5</t>
  </si>
  <si>
    <t>GATTCTGAAT</t>
  </si>
  <si>
    <t>UDP0318-7</t>
  </si>
  <si>
    <t>UDP0318-5</t>
  </si>
  <si>
    <t>TATAGATTCG</t>
  </si>
  <si>
    <t>UDP0319-7</t>
  </si>
  <si>
    <t>UDP0319-5</t>
  </si>
  <si>
    <t>TAGAGAATAC</t>
  </si>
  <si>
    <t>UDP0320-7</t>
  </si>
  <si>
    <t>UDP0320-5</t>
  </si>
  <si>
    <t>ACAGAGGCCA</t>
  </si>
  <si>
    <t>UDP0321-7</t>
  </si>
  <si>
    <t>UDP0321-5</t>
  </si>
  <si>
    <t>UDP0321V3-7</t>
  </si>
  <si>
    <t>UDP0321V3-5</t>
  </si>
  <si>
    <t>TTGTATCAGG</t>
  </si>
  <si>
    <t>UDP0322-7</t>
  </si>
  <si>
    <t>UDP0322-5</t>
  </si>
  <si>
    <t>ATTCCTATTG</t>
  </si>
  <si>
    <t>UDP0323-7</t>
  </si>
  <si>
    <t>UDP0323-5</t>
  </si>
  <si>
    <t>CACAGCGGTC</t>
  </si>
  <si>
    <t>UDP0324-7</t>
  </si>
  <si>
    <t>UDP0324-5</t>
  </si>
  <si>
    <t>TATTCCTCAG</t>
  </si>
  <si>
    <t>UDP0325-7</t>
  </si>
  <si>
    <t>UDP0325-5</t>
  </si>
  <si>
    <t>CCACGCTGAA</t>
  </si>
  <si>
    <t>UDP0326-7</t>
  </si>
  <si>
    <t>UDP0326-5</t>
  </si>
  <si>
    <t>CGCCTTCTGA</t>
  </si>
  <si>
    <t>UDP0327-7</t>
  </si>
  <si>
    <t>UDP0327-5</t>
  </si>
  <si>
    <t>GTTCGGAGTT</t>
  </si>
  <si>
    <t>UDP0328-7</t>
  </si>
  <si>
    <t>UDP0328-5</t>
  </si>
  <si>
    <t>GCGCAGAGTA</t>
  </si>
  <si>
    <t>UDP0329-7</t>
  </si>
  <si>
    <t>UDP0329-5</t>
  </si>
  <si>
    <t>ATAGCGGAAT</t>
  </si>
  <si>
    <t>UDP0330-7</t>
  </si>
  <si>
    <t>UDP0330-5</t>
  </si>
  <si>
    <t>GGCGCCAATT</t>
  </si>
  <si>
    <t>UDP0331-7</t>
  </si>
  <si>
    <t>UDP0331-5</t>
  </si>
  <si>
    <t>GCAATATTCA</t>
  </si>
  <si>
    <t>UDP0332-7</t>
  </si>
  <si>
    <t>UDP0332-5</t>
  </si>
  <si>
    <t>AGATATGGCG</t>
  </si>
  <si>
    <t>UDP0333-7</t>
  </si>
  <si>
    <t>UDP0333-5</t>
  </si>
  <si>
    <t>CTAGATTGCG</t>
  </si>
  <si>
    <t>UDP0334-7</t>
  </si>
  <si>
    <t>UDP0334-5</t>
  </si>
  <si>
    <t>CCTGCTTGGT</t>
  </si>
  <si>
    <t>UDP0335-7</t>
  </si>
  <si>
    <t>UDP0335-5</t>
  </si>
  <si>
    <t>CGATGCGGTT</t>
  </si>
  <si>
    <t>UDP0336-7</t>
  </si>
  <si>
    <t>UDP0336-5</t>
  </si>
  <si>
    <t>GACGAACAAT</t>
  </si>
  <si>
    <t>UDP0337-7</t>
  </si>
  <si>
    <t>UDP0337-5</t>
  </si>
  <si>
    <t>TCCGGACTAG</t>
  </si>
  <si>
    <t>UDP0338-7</t>
  </si>
  <si>
    <t>UDP0338-5</t>
  </si>
  <si>
    <t>TGGCGGTCCA</t>
  </si>
  <si>
    <t>UDP0339-7</t>
  </si>
  <si>
    <t>UDP0339-5</t>
  </si>
  <si>
    <t>GTGACGGAGC</t>
  </si>
  <si>
    <t>UDP0340-7</t>
  </si>
  <si>
    <t>UDP0340-5</t>
  </si>
  <si>
    <t>CTTCAGTTAC</t>
  </si>
  <si>
    <t>UDP0341-7</t>
  </si>
  <si>
    <t>UDP0341-5</t>
  </si>
  <si>
    <t>AATTCCATCT</t>
  </si>
  <si>
    <t>UDP0342-7</t>
  </si>
  <si>
    <t>UDP0342-5</t>
  </si>
  <si>
    <t>TCCTGACCGT</t>
  </si>
  <si>
    <t>UDP0343-7</t>
  </si>
  <si>
    <t>UDP0343-5</t>
  </si>
  <si>
    <t>TTAACGGTGT</t>
  </si>
  <si>
    <t>UDP0344-7</t>
  </si>
  <si>
    <t>UDP0344-5</t>
  </si>
  <si>
    <t>CGCGCCTAGA</t>
  </si>
  <si>
    <t>UDP0345-7</t>
  </si>
  <si>
    <t>UDP0345-5</t>
  </si>
  <si>
    <t>ACTTGTTATC</t>
  </si>
  <si>
    <t>UDP0346-7</t>
  </si>
  <si>
    <t>UDP0346-5</t>
  </si>
  <si>
    <t>AGGATAAGTT</t>
  </si>
  <si>
    <t>UDP0347-7</t>
  </si>
  <si>
    <t>UDP0347-5</t>
  </si>
  <si>
    <t>CGTGTACCAG</t>
  </si>
  <si>
    <t>UDP0348-7</t>
  </si>
  <si>
    <t>UDP0348-5</t>
  </si>
  <si>
    <t>AGGCCAGACA</t>
  </si>
  <si>
    <t>UDP0349-7</t>
  </si>
  <si>
    <t>UDP0349-5</t>
  </si>
  <si>
    <t>TTAACCTTCG</t>
  </si>
  <si>
    <t>UDP0350-7</t>
  </si>
  <si>
    <t>UDP0350-5</t>
  </si>
  <si>
    <t>CCTTGAACGG</t>
  </si>
  <si>
    <t>UDP0351-7</t>
  </si>
  <si>
    <t>UDP0351-5</t>
  </si>
  <si>
    <t>CATATGCGAT</t>
  </si>
  <si>
    <t>UDP0352-7</t>
  </si>
  <si>
    <t>UDP0352-5</t>
  </si>
  <si>
    <t>CACCACCTAC</t>
  </si>
  <si>
    <t>UDP0353-7</t>
  </si>
  <si>
    <t>UDP0353-5</t>
  </si>
  <si>
    <t>AGCCTATGAT</t>
  </si>
  <si>
    <t>UDP0354-7</t>
  </si>
  <si>
    <t>UDP0354-5</t>
  </si>
  <si>
    <t>TTGCTTGTAT</t>
  </si>
  <si>
    <t>UDP0355-7</t>
  </si>
  <si>
    <t>UDP0355-5</t>
  </si>
  <si>
    <t>TATGACAATC</t>
  </si>
  <si>
    <t>UDP0356-7</t>
  </si>
  <si>
    <t>UDP0356-5</t>
  </si>
  <si>
    <t>CAATCTATGA</t>
  </si>
  <si>
    <t>UDP0357-7</t>
  </si>
  <si>
    <t>UDP0357-5</t>
  </si>
  <si>
    <t>ATGTTGTTGG</t>
  </si>
  <si>
    <t>UDP0358-7</t>
  </si>
  <si>
    <t>UDP0358-5</t>
  </si>
  <si>
    <t>TGGTACTGAT</t>
  </si>
  <si>
    <t>UDP0359-7</t>
  </si>
  <si>
    <t>UDP0359-5</t>
  </si>
  <si>
    <t>GCACCACCAA</t>
  </si>
  <si>
    <t>UDP0360-7</t>
  </si>
  <si>
    <t>UDP0360-5</t>
  </si>
  <si>
    <t>TTCATCCAAC</t>
  </si>
  <si>
    <t>UDP0361-7</t>
  </si>
  <si>
    <t>UDP0361-5</t>
  </si>
  <si>
    <t>AGGCGTTCGC</t>
  </si>
  <si>
    <t>UDP0362-7</t>
  </si>
  <si>
    <t>UDP0362-5</t>
  </si>
  <si>
    <t>CATAACACCA</t>
  </si>
  <si>
    <t>UDP0363-7</t>
  </si>
  <si>
    <t>UDP0363-5</t>
  </si>
  <si>
    <t>CCTCCGGTTG</t>
  </si>
  <si>
    <t>UDP0364-7</t>
  </si>
  <si>
    <t>UDP0364-5</t>
  </si>
  <si>
    <t>TCCTATTAGC</t>
  </si>
  <si>
    <t>UDP0365-7</t>
  </si>
  <si>
    <t>UDP0365-5</t>
  </si>
  <si>
    <t>GTCCACCGCT</t>
  </si>
  <si>
    <t>UDP0366-7</t>
  </si>
  <si>
    <t>UDP0366-5</t>
  </si>
  <si>
    <t>TCTCTAGATT</t>
  </si>
  <si>
    <t>UDP0367-7</t>
  </si>
  <si>
    <t>UDP0367-5</t>
  </si>
  <si>
    <t>ATTGTTCGTC</t>
  </si>
  <si>
    <t>UDP0368-7</t>
  </si>
  <si>
    <t>UDP0368-5</t>
  </si>
  <si>
    <t>CGCGAGCCTA</t>
  </si>
  <si>
    <t>UDP0369-7</t>
  </si>
  <si>
    <t>UDP0369-5</t>
  </si>
  <si>
    <t>UDP0369V3-7</t>
  </si>
  <si>
    <t>UDP0369V3-5</t>
  </si>
  <si>
    <t>GGACCAGTGG</t>
  </si>
  <si>
    <t>UDP0370-7</t>
  </si>
  <si>
    <t>UDP0370-5</t>
  </si>
  <si>
    <t>UDP0370V3-7</t>
  </si>
  <si>
    <t>UDP0370V3-5</t>
  </si>
  <si>
    <t>GATAAGCTCT</t>
  </si>
  <si>
    <t>UDP0371-7</t>
  </si>
  <si>
    <t>UDP0371-5</t>
  </si>
  <si>
    <t>UDP0371V3-7</t>
  </si>
  <si>
    <t>UDP0371V3-5</t>
  </si>
  <si>
    <t>CCTTCTAACA</t>
  </si>
  <si>
    <t>UDP0372-7</t>
  </si>
  <si>
    <t>UDP0372-5</t>
  </si>
  <si>
    <t>UDP0372V3-7</t>
  </si>
  <si>
    <t>UDP0372V3-5</t>
  </si>
  <si>
    <t>GAGATGTCGA</t>
  </si>
  <si>
    <t>UDP0373-7</t>
  </si>
  <si>
    <t>UDP0373-5</t>
  </si>
  <si>
    <t>CTCGAATATA</t>
  </si>
  <si>
    <t>UDP0374-7</t>
  </si>
  <si>
    <t>UDP0374-5</t>
  </si>
  <si>
    <t>CTGGATATGT</t>
  </si>
  <si>
    <t>UDP0375-7</t>
  </si>
  <si>
    <t>UDP0375-5</t>
  </si>
  <si>
    <t>GATCGTCGCG</t>
  </si>
  <si>
    <t>UDP0376-7</t>
  </si>
  <si>
    <t>UDP0376-5</t>
  </si>
  <si>
    <t>GGCCAATAAG</t>
  </si>
  <si>
    <t>UDP0377-7</t>
  </si>
  <si>
    <t>UDP0377-5</t>
  </si>
  <si>
    <t>TATCCGAGGC</t>
  </si>
  <si>
    <t>UDP0378-7</t>
  </si>
  <si>
    <t>UDP0378-5</t>
  </si>
  <si>
    <t>ATTACTCACC</t>
  </si>
  <si>
    <t>UDP0379-7</t>
  </si>
  <si>
    <t>UDP0379-5</t>
  </si>
  <si>
    <t>CGCTGTCTCA</t>
  </si>
  <si>
    <t>UDP0380-7</t>
  </si>
  <si>
    <t>UDP0380-5</t>
  </si>
  <si>
    <t>AATTGGCGGA</t>
  </si>
  <si>
    <t>UDP0381-7</t>
  </si>
  <si>
    <t>UDP0381-5</t>
  </si>
  <si>
    <t>AATGCGAACA</t>
  </si>
  <si>
    <t>UDP0382-7</t>
  </si>
  <si>
    <t>UDP0382-5</t>
  </si>
  <si>
    <t>TTGTCAACTT</t>
  </si>
  <si>
    <t>UDP0383-7</t>
  </si>
  <si>
    <t>UDP0383-5</t>
  </si>
  <si>
    <t>AATTCTTGGA</t>
  </si>
  <si>
    <t>UDP0384-7</t>
  </si>
  <si>
    <t>UDP0384-5</t>
  </si>
  <si>
    <t>GGCGAATTCT</t>
  </si>
  <si>
    <t>TTCCTACAGC</t>
  </si>
  <si>
    <t>CAACGTCAGC</t>
  </si>
  <si>
    <t>ATCCAGGTAT</t>
  </si>
  <si>
    <t>TCTTACATCA</t>
  </si>
  <si>
    <t>ACGGTCCAAC</t>
  </si>
  <si>
    <t>CGCCATACCT</t>
  </si>
  <si>
    <t>GTAACTTGGT</t>
  </si>
  <si>
    <t>CTAATGTCTT</t>
  </si>
  <si>
    <t>AGCGCCACAC</t>
  </si>
  <si>
    <t>CAACCGGAGG</t>
  </si>
  <si>
    <t>TGCTACTGCC</t>
  </si>
  <si>
    <t>GGCAGTAGCA</t>
  </si>
  <si>
    <t>CAACACCGCA</t>
  </si>
  <si>
    <t>TTAGGATAGA</t>
  </si>
  <si>
    <t>CACCTTAATC</t>
  </si>
  <si>
    <t>CGCAATCTAG</t>
  </si>
  <si>
    <t>TTGAATGTTG</t>
  </si>
  <si>
    <t>GAGTTGTACT</t>
  </si>
  <si>
    <t>CCGGTAACAC</t>
  </si>
  <si>
    <t>AACACGTGGA</t>
  </si>
  <si>
    <t>TCTCATGATA</t>
  </si>
  <si>
    <t>GTGTTACCGG</t>
  </si>
  <si>
    <t>CGAGGCCAAG</t>
  </si>
  <si>
    <t>AGATTGTTAC</t>
  </si>
  <si>
    <t>TTCACGAGAC</t>
  </si>
  <si>
    <t>TTGACCAATG</t>
  </si>
  <si>
    <t>GCGTGGATGG</t>
  </si>
  <si>
    <t>CTGACCGGCA</t>
  </si>
  <si>
    <t>TCCTGGTTGT</t>
  </si>
  <si>
    <t>TCTCATCAAT</t>
  </si>
  <si>
    <t>TAATTCTGCT</t>
  </si>
  <si>
    <t>GGACCAACAG</t>
  </si>
  <si>
    <t>CGCACGACTG</t>
  </si>
  <si>
    <t>AATGTATTGC</t>
  </si>
  <si>
    <t>GAGGTTAGAC</t>
  </si>
  <si>
    <t>GATCTCTGGA</t>
  </si>
  <si>
    <t>AACCGAGTTC</t>
  </si>
  <si>
    <t>CAGGCGCCAT</t>
  </si>
  <si>
    <t>TGTGATAACT</t>
  </si>
  <si>
    <t>TTAATAGACC</t>
  </si>
  <si>
    <t>AGTATGCTAC</t>
  </si>
  <si>
    <t>GGAGTCGCGA</t>
  </si>
  <si>
    <t>GTAACTGAAG</t>
  </si>
  <si>
    <t>AACGCCAGAG</t>
  </si>
  <si>
    <t>TCCTCGGACT</t>
  </si>
  <si>
    <t>CGTAATTAAC</t>
  </si>
  <si>
    <t>CTGGAACTGT</t>
  </si>
  <si>
    <t>ACGAGACTGA</t>
  </si>
  <si>
    <t>GAATATGCGG</t>
  </si>
  <si>
    <t>GTATCGGCCG</t>
  </si>
  <si>
    <t>GATCGGATAA</t>
  </si>
  <si>
    <t>AATACGACAT</t>
  </si>
  <si>
    <t>GCTAGACTAT</t>
  </si>
  <si>
    <t>GTTATATGGC</t>
  </si>
  <si>
    <t>AGCTACTATA</t>
  </si>
  <si>
    <t>GCCTGCCATG</t>
  </si>
  <si>
    <t>CCACCGGAGT</t>
  </si>
  <si>
    <t>TAAGACCTAT</t>
  </si>
  <si>
    <t>CTTACCGCAC</t>
  </si>
  <si>
    <t>TATACCATGG</t>
  </si>
  <si>
    <t>TTAGGATATC</t>
  </si>
  <si>
    <t>GCCGTCTGTT</t>
  </si>
  <si>
    <t>TTATACGCGA</t>
  </si>
  <si>
    <t>CAGAGTGATA</t>
  </si>
  <si>
    <t>CGCTTAGAAT</t>
  </si>
  <si>
    <t>TGCTAACTAT</t>
  </si>
  <si>
    <t>CCGAAGCGCT</t>
  </si>
  <si>
    <t>TCAGTTAATG</t>
  </si>
  <si>
    <t>CACTATCAAC</t>
  </si>
  <si>
    <t>GTGACCTTGA</t>
  </si>
  <si>
    <t>TTGCTCTATT</t>
  </si>
  <si>
    <t>ACATGCATAT</t>
  </si>
  <si>
    <t>TTACAGTTAG</t>
  </si>
  <si>
    <t>AACATACCTA</t>
  </si>
  <si>
    <t>CTAAGTACGC</t>
  </si>
  <si>
    <t>CCATGTGTAG</t>
  </si>
  <si>
    <t>TAGTTCGGTA</t>
  </si>
  <si>
    <t>GAGTCTCTCC</t>
  </si>
  <si>
    <t>CTATTACTAC</t>
  </si>
  <si>
    <t>GCTATGCGCA</t>
  </si>
  <si>
    <t>TAGCATAACC</t>
  </si>
  <si>
    <t>ATCGCATATG</t>
  </si>
  <si>
    <t>ACTCTATTGT</t>
  </si>
  <si>
    <t>AGTACCTATA</t>
  </si>
  <si>
    <t>TAGTGGAAGC</t>
  </si>
  <si>
    <t>GACCGGAGAT</t>
  </si>
  <si>
    <t>CGCCATATCT</t>
  </si>
  <si>
    <t>CGTTCAGCCT</t>
  </si>
  <si>
    <t>GCTTCATATT</t>
  </si>
  <si>
    <t>TTACTTCCTC</t>
  </si>
  <si>
    <t>ACTAGCGCTA</t>
  </si>
  <si>
    <t>CACGTCCACC</t>
  </si>
  <si>
    <t>GCTCTTAACT</t>
  </si>
  <si>
    <t>GCTACTATCT</t>
  </si>
  <si>
    <t>GTGGTATCTG</t>
  </si>
  <si>
    <t>AGTCAACCAT</t>
  </si>
  <si>
    <t>TGACGGCCGT</t>
  </si>
  <si>
    <t>CGAGGCGGTA</t>
  </si>
  <si>
    <t>CAGTAATTAC</t>
  </si>
  <si>
    <t>CAGGTGTTCA</t>
  </si>
  <si>
    <t>TACAAGACTT</t>
  </si>
  <si>
    <t>GACAGACAGG</t>
  </si>
  <si>
    <t>CTGTGGTGAC</t>
  </si>
  <si>
    <t>TGTACTTGTT</t>
  </si>
  <si>
    <t>CTCCACTAAT</t>
  </si>
  <si>
    <t>CTCTAAGTAG</t>
  </si>
  <si>
    <t>ATAGTTAGCA</t>
  </si>
  <si>
    <t>GTCACCACAG</t>
  </si>
  <si>
    <t>ATAGGTCTTA</t>
  </si>
  <si>
    <t>TCTACATACC</t>
  </si>
  <si>
    <t>TTCTTAACCA</t>
  </si>
  <si>
    <t>CACGTTAGGC</t>
  </si>
  <si>
    <t>AAGGAAGAGT</t>
  </si>
  <si>
    <t>TGGTGAGTCT</t>
  </si>
  <si>
    <t>GGAAGGAGAC</t>
  </si>
  <si>
    <t>CTTCGAAGGA</t>
  </si>
  <si>
    <t>TGAACGCGGA</t>
  </si>
  <si>
    <t>GTAGAGTCAG</t>
  </si>
  <si>
    <t>CCTGCAACCT</t>
  </si>
  <si>
    <t>GACATTGTCA</t>
  </si>
  <si>
    <t>TTCATGGTTC</t>
  </si>
  <si>
    <t>TCCGCAAGGC</t>
  </si>
  <si>
    <t>ATCCTCTCAA</t>
  </si>
  <si>
    <t>ACTGCCTTAT</t>
  </si>
  <si>
    <t>CACTAGACCA</t>
  </si>
  <si>
    <t>TACGCACGTA</t>
  </si>
  <si>
    <t>ATTATCCACT</t>
  </si>
  <si>
    <t>CGCTTGAAGT</t>
  </si>
  <si>
    <t>ATGGCGTGCC</t>
  </si>
  <si>
    <t>CTGCACTTCA</t>
  </si>
  <si>
    <t>TCCAGAGATC</t>
  </si>
  <si>
    <t>CAGCGGACAA</t>
  </si>
  <si>
    <t>ATGTCCAGCA</t>
  </si>
  <si>
    <t>GGATCCGCAT</t>
  </si>
  <si>
    <t>CAACGTTCGG</t>
  </si>
  <si>
    <t>TGCGGTGTTG</t>
  </si>
  <si>
    <t>GCGTATTAAT</t>
  </si>
  <si>
    <t>UDP0252-5</t>
  </si>
  <si>
    <t>ACATAACGGA</t>
  </si>
  <si>
    <t>UDP0252-7</t>
  </si>
  <si>
    <t>GTTGTGACTA</t>
  </si>
  <si>
    <t>GACGTTCGCG</t>
  </si>
  <si>
    <t>TCTCAATACC</t>
  </si>
  <si>
    <t>CATTCAACAA</t>
  </si>
  <si>
    <t>AAGCATCTTG</t>
  </si>
  <si>
    <t>CACGGATTAT</t>
  </si>
  <si>
    <t>TCAGTCTCGT</t>
  </si>
  <si>
    <t>TTGAGGACGG</t>
  </si>
  <si>
    <t>TGCAAGATAA</t>
  </si>
  <si>
    <t>CTCTGTATAC</t>
  </si>
  <si>
    <t>GTAACAATCT</t>
  </si>
  <si>
    <t>UDP0258-5</t>
  </si>
  <si>
    <t>GCAACAGGTG</t>
  </si>
  <si>
    <t>UDP0258-7</t>
  </si>
  <si>
    <t>CAGCGGTAGA</t>
  </si>
  <si>
    <t>GGTAACGCAG</t>
  </si>
  <si>
    <t>TCATACCGTT</t>
  </si>
  <si>
    <t>ACCGCGCAAT</t>
  </si>
  <si>
    <t>GGCGCCATTG</t>
  </si>
  <si>
    <t>AGCCGGAACA</t>
  </si>
  <si>
    <t>AGCGAATTAG</t>
  </si>
  <si>
    <t>TCCTAGGAAG</t>
  </si>
  <si>
    <t>TTAGACCATG</t>
  </si>
  <si>
    <t>TTGAGCCTAA</t>
  </si>
  <si>
    <t>CACACAGTAT</t>
  </si>
  <si>
    <t>CCACCTGTGT</t>
  </si>
  <si>
    <t>TCTTGTCGGC</t>
  </si>
  <si>
    <t>CCTCGCAACC</t>
  </si>
  <si>
    <t>TACCGCCTCG</t>
  </si>
  <si>
    <t>GTATAGCTGT</t>
  </si>
  <si>
    <t>CTGTTATATC</t>
  </si>
  <si>
    <t>GCTACATTAG</t>
  </si>
  <si>
    <t>TAACCGGCGA</t>
  </si>
  <si>
    <t>TACGAATCTT</t>
  </si>
  <si>
    <t>AAGAGAGTCT</t>
  </si>
  <si>
    <t>TAGGAGCGCA</t>
  </si>
  <si>
    <t>GTAGGCGAGC</t>
  </si>
  <si>
    <t>GTACTGGCGT</t>
  </si>
  <si>
    <t>AACTTATCCT</t>
  </si>
  <si>
    <t>AGTTAAGAGC</t>
  </si>
  <si>
    <t>ATTATGTCTC</t>
  </si>
  <si>
    <t>TCGCGTATAA</t>
  </si>
  <si>
    <t>TATAACAGCT</t>
  </si>
  <si>
    <t>GAGTGTGCCG</t>
  </si>
  <si>
    <t>CCAATGATAC</t>
  </si>
  <si>
    <t>CTAGTCCGGA</t>
  </si>
  <si>
    <t>GAGGCCTATT</t>
  </si>
  <si>
    <t>ATTAATACGC</t>
  </si>
  <si>
    <t>AGCTAAGCGG</t>
  </si>
  <si>
    <t>CCTAGAGTAT</t>
  </si>
  <si>
    <t>CTTCCTAGGA</t>
  </si>
  <si>
    <t>TAGGAAGACT</t>
  </si>
  <si>
    <t>CGATCTGTGA</t>
  </si>
  <si>
    <t>CCGTGGCCTT</t>
  </si>
  <si>
    <t>GTGGACAAGT</t>
  </si>
  <si>
    <t>GGATATATCC</t>
  </si>
  <si>
    <t>AACAAGTACA</t>
  </si>
  <si>
    <t>CACCTCTTGG</t>
  </si>
  <si>
    <t>AGATTAAGTG</t>
  </si>
  <si>
    <t>AACGTTACAT</t>
  </si>
  <si>
    <t>TATCACTCTG</t>
  </si>
  <si>
    <t>CGGCAAGCTC</t>
  </si>
  <si>
    <t>AGAATTCGCC</t>
  </si>
  <si>
    <t>TCTTGGCTAT</t>
  </si>
  <si>
    <t>CCTGACCACT</t>
  </si>
  <si>
    <t>ACGGAATGCG</t>
  </si>
  <si>
    <t>AGCTGGAATG</t>
  </si>
  <si>
    <t>GTTCCGCAGG</t>
  </si>
  <si>
    <t>TGATAACGAG</t>
  </si>
  <si>
    <t>ACCAAGTTAC</t>
  </si>
  <si>
    <t>CATAGTAAGG</t>
  </si>
  <si>
    <t>TGGCTCGCAG</t>
  </si>
  <si>
    <t>ATTGGCTTCT</t>
  </si>
  <si>
    <t>AACTAACGTT</t>
  </si>
  <si>
    <t>GTACCGATTA</t>
  </si>
  <si>
    <t>UDP0289-5</t>
  </si>
  <si>
    <t>TAGAGTTGGA</t>
  </si>
  <si>
    <t>UDP0289-7</t>
  </si>
  <si>
    <t>GAACAATTCC</t>
  </si>
  <si>
    <t>UDP0290-5</t>
  </si>
  <si>
    <t>AGAGCACTAG</t>
  </si>
  <si>
    <t>UDP0290-7</t>
  </si>
  <si>
    <t>TGTGGTCCGG</t>
  </si>
  <si>
    <t>UDP0291-5</t>
  </si>
  <si>
    <t>ACTCTACAGG</t>
  </si>
  <si>
    <t>UDP0291-7</t>
  </si>
  <si>
    <t>CTTCTAAGTC</t>
  </si>
  <si>
    <t>CGGTGACACC</t>
  </si>
  <si>
    <t>AATATTGCCA</t>
  </si>
  <si>
    <t>TCGTGCATTC</t>
  </si>
  <si>
    <t>TGTGCTAACA</t>
  </si>
  <si>
    <t>AAGATACACG</t>
  </si>
  <si>
    <t>CCAGAAGTAA</t>
  </si>
  <si>
    <t>TGCAATGAAT</t>
  </si>
  <si>
    <t>CTTATACCTG</t>
  </si>
  <si>
    <t>CTATGAAGGA</t>
  </si>
  <si>
    <t>ACTAGAACTT</t>
  </si>
  <si>
    <t>GAAGACTAGA</t>
  </si>
  <si>
    <t>TTAGGCTTAC</t>
  </si>
  <si>
    <t>AGGAGTCGAG</t>
  </si>
  <si>
    <t>TATCATGAGA</t>
  </si>
  <si>
    <t>TTCACTCACT</t>
  </si>
  <si>
    <t>CTCACACAAG</t>
  </si>
  <si>
    <t>GGTCCGCTTC</t>
  </si>
  <si>
    <t>UDP0301-5</t>
  </si>
  <si>
    <t>GAATTGAGTG</t>
  </si>
  <si>
    <t>UDP0301-7</t>
  </si>
  <si>
    <t>CAACGAGAGC</t>
  </si>
  <si>
    <t>CGGATTATAT</t>
  </si>
  <si>
    <t>ATTGAGGTCC</t>
  </si>
  <si>
    <t>TTGAAGCAGA</t>
  </si>
  <si>
    <t>GGAGAGACTC</t>
  </si>
  <si>
    <t>TACGGCGAAG</t>
  </si>
  <si>
    <t>CCGCTCCGTT</t>
  </si>
  <si>
    <t>TCTCCATTGA</t>
  </si>
  <si>
    <t>ATACATCACA</t>
  </si>
  <si>
    <t>CGAGACCAAG</t>
  </si>
  <si>
    <t>TAGGTATGTT</t>
  </si>
  <si>
    <t>TGCTGGACAT</t>
  </si>
  <si>
    <t>CACCTAGCAC</t>
  </si>
  <si>
    <t>GATGGTATCG</t>
  </si>
  <si>
    <t>TTCAAGTATG</t>
  </si>
  <si>
    <t>GGCTTAATTG</t>
  </si>
  <si>
    <t>TTAAGACAAG</t>
  </si>
  <si>
    <t>CTCGACTCCT</t>
  </si>
  <si>
    <t>CACCTCTCTT</t>
  </si>
  <si>
    <t>ATACACAGAG</t>
  </si>
  <si>
    <t>TTCTCGTGCA</t>
  </si>
  <si>
    <t>TCTCGGACGA</t>
  </si>
  <si>
    <t>GCTAGGAAGT</t>
  </si>
  <si>
    <t>ACCACGTCTG</t>
  </si>
  <si>
    <t>TTAATAGCAC</t>
  </si>
  <si>
    <t>GTTGTACTCA</t>
  </si>
  <si>
    <t>CATTCACGCT</t>
  </si>
  <si>
    <t>TCAGGTCAAC</t>
  </si>
  <si>
    <t>GGCACTAAGG</t>
  </si>
  <si>
    <t>AGTCCGAGGA</t>
  </si>
  <si>
    <t>ATTCGGTACA</t>
  </si>
  <si>
    <t>CACTTAATCT</t>
  </si>
  <si>
    <t>ACTAATCTCC</t>
  </si>
  <si>
    <t>TACTCTGTTA</t>
  </si>
  <si>
    <t>TGTGTTAGTA</t>
  </si>
  <si>
    <t>GCGACTCGAT</t>
  </si>
  <si>
    <t>CAACGACCTA</t>
  </si>
  <si>
    <t>CTAGGCAAGG</t>
  </si>
  <si>
    <t>CGGTCGGCAT</t>
  </si>
  <si>
    <t>CCTCTTCGAA</t>
  </si>
  <si>
    <t>TCGACGCTAG</t>
  </si>
  <si>
    <t>TCATCCTCTT</t>
  </si>
  <si>
    <t>CTCGTAGGCA</t>
  </si>
  <si>
    <t>GGTAAGATAA</t>
  </si>
  <si>
    <t>AAGTTCTAGT</t>
  </si>
  <si>
    <t>AACGAGCCAG</t>
  </si>
  <si>
    <t>CCAAGAGGTG</t>
  </si>
  <si>
    <t>TAGACAATCT</t>
  </si>
  <si>
    <t>ATATCTGCTT</t>
  </si>
  <si>
    <t>CAATGCTGAA</t>
  </si>
  <si>
    <t>TGGATCTGGC</t>
  </si>
  <si>
    <t>GTCACGGTGT</t>
  </si>
  <si>
    <t>TTGAATCCAA</t>
  </si>
  <si>
    <t>GGTGTACAAG</t>
  </si>
  <si>
    <t>CACGGCTAGT</t>
  </si>
  <si>
    <t>AGGTTGCAGG</t>
  </si>
  <si>
    <t>GAGCTTGCCG</t>
  </si>
  <si>
    <t>TAATACGGAG</t>
  </si>
  <si>
    <t>AGCTAGCTTC</t>
  </si>
  <si>
    <t>CGAAGACGCA</t>
  </si>
  <si>
    <t>CAATCCTTGT</t>
  </si>
  <si>
    <t>ATTGACACAT</t>
  </si>
  <si>
    <t>CACCTGTTGC</t>
  </si>
  <si>
    <t>CAGCCGATTG</t>
  </si>
  <si>
    <t>CGTCACCTTG</t>
  </si>
  <si>
    <t>TCTCACGCGT</t>
  </si>
  <si>
    <t>AATGACTGGT</t>
  </si>
  <si>
    <t>CTCTGACGTG</t>
  </si>
  <si>
    <t>ATGATTCCGG</t>
  </si>
  <si>
    <t>TCGAATGGAA</t>
  </si>
  <si>
    <t>TTAGGCTCAA</t>
  </si>
  <si>
    <t>AAGGCCTTGG</t>
  </si>
  <si>
    <t>TGTAAGGTGG</t>
  </si>
  <si>
    <t>TGAACGCAAC</t>
  </si>
  <si>
    <t>CAACTGCAAC</t>
  </si>
  <si>
    <t>CCGCTTAGCT</t>
  </si>
  <si>
    <t>ACATGAGTGA</t>
  </si>
  <si>
    <t>CACCGAGGAA</t>
  </si>
  <si>
    <t>GCAACCAGTC</t>
  </si>
  <si>
    <t>CGTATAATCA</t>
  </si>
  <si>
    <t>GAGCGACGAT</t>
  </si>
  <si>
    <t>ATGACAGAAC</t>
  </si>
  <si>
    <t>CGAACGCACC</t>
  </si>
  <si>
    <t>ATTCATTGCA</t>
  </si>
  <si>
    <t>TCTTACGCCG</t>
  </si>
  <si>
    <t>TCATGTCCTG</t>
  </si>
  <si>
    <t>AGCTGATGTC</t>
  </si>
  <si>
    <t>AATTCGATCG</t>
  </si>
  <si>
    <t>CTGAATTAGT</t>
  </si>
  <si>
    <t>TTCCGACATT</t>
  </si>
  <si>
    <t>TAAGGAGGAA</t>
  </si>
  <si>
    <t>TGGCACGACC</t>
  </si>
  <si>
    <t>AGCTTACACA</t>
  </si>
  <si>
    <t>GCCACAGCAC</t>
  </si>
  <si>
    <t>AACCAGCCAC</t>
  </si>
  <si>
    <t>CAGTAGTTGT</t>
  </si>
  <si>
    <t>CTTAAGTCGA</t>
  </si>
  <si>
    <t>AGCTCTCAAG</t>
  </si>
  <si>
    <t>GCCTAACGTG</t>
  </si>
  <si>
    <t>TCTGGAATTA</t>
  </si>
  <si>
    <t>ACTTACTTCA</t>
  </si>
  <si>
    <t>ATTAGTGGAG</t>
  </si>
  <si>
    <t>CGCATTCCGT</t>
  </si>
  <si>
    <t>GACTATATGT</t>
  </si>
  <si>
    <t>GATATCACAC</t>
  </si>
  <si>
    <t>CGTTCGGAAC</t>
  </si>
  <si>
    <t>AGCGCTGTGT</t>
  </si>
  <si>
    <t>TCGATACTAG</t>
  </si>
  <si>
    <t>TCACCGCGCT</t>
  </si>
  <si>
    <t>TACCACAATG</t>
  </si>
  <si>
    <t>GATAGCCTTG</t>
  </si>
  <si>
    <t>TGGTATACCA</t>
  </si>
  <si>
    <t>CCTGGACGCA</t>
  </si>
  <si>
    <t>GCTCTCGTTG</t>
  </si>
  <si>
    <t>TTACGCACCT</t>
  </si>
  <si>
    <t>GTCTCGTGAA</t>
  </si>
  <si>
    <t>TCGTTGCTGC</t>
  </si>
  <si>
    <t>AAGGCCACCT</t>
  </si>
  <si>
    <t>CGACAAGGAT</t>
  </si>
  <si>
    <t>CTGTGAGCTA</t>
  </si>
  <si>
    <t>GTGTACCTTC</t>
  </si>
  <si>
    <t>TCACAGATCG</t>
  </si>
  <si>
    <t>ACCTGGCCAA</t>
  </si>
  <si>
    <t>AGAAGCCAAT</t>
  </si>
  <si>
    <t>TGTCTGGCCT</t>
  </si>
  <si>
    <t>ACTGCAGCCG</t>
  </si>
  <si>
    <t>AGTTAATGCT</t>
  </si>
  <si>
    <t>AACATCTAGT</t>
  </si>
  <si>
    <t>GGTGAGTAAT</t>
  </si>
  <si>
    <t>CCTTACTATG</t>
  </si>
  <si>
    <t>TACTCTGCGC</t>
  </si>
  <si>
    <t>GTGGCGAGAC</t>
  </si>
  <si>
    <t>AGGTATGGCG</t>
  </si>
  <si>
    <t>GCCAGATCCA</t>
  </si>
  <si>
    <t>TCCAGCCTGC</t>
  </si>
  <si>
    <t>ACACAATATC</t>
  </si>
  <si>
    <t>GCCATATAAC</t>
  </si>
  <si>
    <t>TGGAGGTAAT</t>
  </si>
  <si>
    <t>AGTGCGAGTG</t>
  </si>
  <si>
    <t>CCTTCACGTA</t>
  </si>
  <si>
    <t>CTGAGCCGGT</t>
  </si>
  <si>
    <t>CTATACGCGG</t>
  </si>
  <si>
    <t>AACGGTCTAT</t>
  </si>
  <si>
    <t>GTTGCAGTTG</t>
  </si>
  <si>
    <t>GTTGCGTTCA</t>
  </si>
  <si>
    <t>TTATGCGCCT</t>
  </si>
  <si>
    <t>CTTCAACCAC</t>
  </si>
  <si>
    <t>TCTCAGTACA</t>
  </si>
  <si>
    <t>TCTATTCAGT</t>
  </si>
  <si>
    <t>AGTATACGGA</t>
  </si>
  <si>
    <t>CAAGACGTCC</t>
  </si>
  <si>
    <t>ACGCTTGGAC</t>
  </si>
  <si>
    <t>TGAGTACAAC</t>
  </si>
  <si>
    <t>GGAGTAGATT</t>
  </si>
  <si>
    <t>CCGCGGTTCT</t>
  </si>
  <si>
    <t>TACACGCTCC</t>
  </si>
  <si>
    <t>ATTGATACTG</t>
  </si>
  <si>
    <t>TCCGATAGAG</t>
  </si>
  <si>
    <t>GGATTATGGA</t>
  </si>
  <si>
    <t>CTCAAGGCCG</t>
  </si>
  <si>
    <t>TGGTTCAT</t>
  </si>
  <si>
    <t>CAAGTTCATA</t>
  </si>
  <si>
    <t>TCAACCACGA</t>
  </si>
  <si>
    <t>AATCCTTAGG</t>
  </si>
  <si>
    <t>TATGAACTTG</t>
  </si>
  <si>
    <t>GGTGGAATAC</t>
  </si>
  <si>
    <t>AGTGGTTAAG</t>
  </si>
  <si>
    <t>CGACATCCGA</t>
  </si>
  <si>
    <t>TACGTTCATT</t>
  </si>
  <si>
    <t>CACAATAGGA</t>
  </si>
  <si>
    <t>TCCATCCGAG</t>
  </si>
  <si>
    <t>GCAACATGGA</t>
  </si>
  <si>
    <t>CTTGTCTTAA</t>
  </si>
  <si>
    <t>CCAAGGCCTT</t>
  </si>
  <si>
    <t>TCGAAGTACT</t>
  </si>
  <si>
    <t>TTACTCCACA</t>
  </si>
  <si>
    <t>GACACCGATG</t>
  </si>
  <si>
    <t>AGTAGAAGTG</t>
  </si>
  <si>
    <t>CTAGCGTCGA</t>
  </si>
  <si>
    <t>TACGAGTCCA</t>
  </si>
  <si>
    <t>TAGCGAAGCA</t>
  </si>
  <si>
    <t>ACTGGATCTA</t>
  </si>
  <si>
    <t>TCGCCGCTAG</t>
  </si>
  <si>
    <t>CTAGCTTCAA</t>
  </si>
  <si>
    <t>TGTGTAAGCT</t>
  </si>
  <si>
    <t>GTGCTAGGTT</t>
  </si>
  <si>
    <t>TGAATATTGC</t>
  </si>
  <si>
    <t>ACAGCGACCA</t>
  </si>
  <si>
    <t>CAGGAGCTCT</t>
  </si>
  <si>
    <t>TCCACACAGA</t>
  </si>
  <si>
    <t>TTGTCGGATG</t>
  </si>
  <si>
    <t>AAGTGTTAGG</t>
  </si>
  <si>
    <t>GCTAGTTCCG</t>
  </si>
  <si>
    <t>ATGTCGTATT</t>
  </si>
  <si>
    <t>TTCTTGCTGG</t>
  </si>
  <si>
    <t>CCGACCTGTC</t>
  </si>
  <si>
    <t>TGCTCATAAC</t>
  </si>
  <si>
    <t>ATCGTTACGG</t>
  </si>
  <si>
    <t>GCTCCGGAAG</t>
  </si>
  <si>
    <t>TCCTACGTCA</t>
  </si>
  <si>
    <t>TACTTAAGTG</t>
  </si>
  <si>
    <t>GTTATATCGC</t>
  </si>
  <si>
    <t>AAGACAAGGA</t>
  </si>
  <si>
    <t>GTTGGCCATC</t>
  </si>
  <si>
    <t>TGACATTCGT</t>
  </si>
  <si>
    <t>CATCTACGTA</t>
  </si>
  <si>
    <t>TGTAATTGAG</t>
  </si>
  <si>
    <t>CTAGAGCGCA</t>
  </si>
  <si>
    <t>GCTTCTAGCA</t>
  </si>
  <si>
    <t>TCGATCACGC</t>
  </si>
  <si>
    <t>CATAGAGCCT</t>
  </si>
  <si>
    <t>AACCTGGCTC</t>
  </si>
  <si>
    <t>TGAGTATGTT</t>
  </si>
  <si>
    <t>TTATGGAAGT</t>
  </si>
  <si>
    <t>GACAATAACA</t>
  </si>
  <si>
    <t>GCAGCCTCAA</t>
  </si>
  <si>
    <t>TAAGTGCTAG</t>
  </si>
  <si>
    <t>CTCTCGGCTA</t>
  </si>
  <si>
    <t>TACCAGATCT</t>
  </si>
  <si>
    <t>GTATAGAACA</t>
  </si>
  <si>
    <t>TGTCACAGGA</t>
  </si>
  <si>
    <t>CTAACCGAGA</t>
  </si>
  <si>
    <t>TCGATGCGCG</t>
  </si>
  <si>
    <t>AGTGTCTAGG</t>
  </si>
  <si>
    <t>CCTAGAAGCA</t>
  </si>
  <si>
    <t>GAGGAGCTTC</t>
  </si>
  <si>
    <t>GACGTATACA</t>
  </si>
  <si>
    <t>TCATCTACTA</t>
  </si>
  <si>
    <t>TAGGCGACTT</t>
  </si>
  <si>
    <t>CCTTGGCATC</t>
  </si>
  <si>
    <t>GACCGATTCG</t>
  </si>
  <si>
    <t>TATAGGTACT</t>
  </si>
  <si>
    <t>TAGGTGAGAT</t>
  </si>
  <si>
    <t>CAAGTCTACA</t>
  </si>
  <si>
    <t>CACGTACGTG</t>
  </si>
  <si>
    <t>GAGAAGAGGA</t>
  </si>
  <si>
    <t>TTGACCTAAC</t>
  </si>
  <si>
    <t>CCAGGTTATC</t>
  </si>
  <si>
    <t>GAATGCAGTT</t>
  </si>
  <si>
    <t>GTAACTCCGC</t>
  </si>
  <si>
    <t>AATAGAACGG</t>
  </si>
  <si>
    <t>GATGAATTCA</t>
  </si>
  <si>
    <t>TGCTGTGATT</t>
  </si>
  <si>
    <t>ATCCGGCAGC</t>
  </si>
  <si>
    <t>GATCGAATAA</t>
  </si>
  <si>
    <t>ACGAACCATG</t>
  </si>
  <si>
    <t>ACTGAATTAC</t>
  </si>
  <si>
    <t>CAACCAAGTA</t>
  </si>
  <si>
    <t>CCATCCACGC</t>
  </si>
  <si>
    <t>CCGAATCTGG</t>
  </si>
  <si>
    <t>ATGAATCAAG</t>
  </si>
  <si>
    <t>CCATGGTATA</t>
  </si>
  <si>
    <t>TCTCGCGGAG</t>
  </si>
  <si>
    <t>AGATAGTAGC</t>
  </si>
  <si>
    <t>GGCACGCCAT</t>
  </si>
  <si>
    <t>ATTAGAAGAC</t>
  </si>
  <si>
    <t>GCAGGCTGGA</t>
  </si>
  <si>
    <t>GCTCGCACAT</t>
  </si>
  <si>
    <t>ATGGCTTAAT</t>
  </si>
  <si>
    <t>TAGTGGCTTG</t>
  </si>
  <si>
    <t>AGTTACTTGG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</si>
</sst>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8">
    <font>
      <sz val="11"/>
      <color theme="1"/>
      <name val="Calibri"/>
      <family val="2"/>
      <scheme val="minor"/>
    </font>
    <font>
      <b/>
      <sz val="11"/>
      <color theme="1"/>
      <name val="Calibri"/>
      <family val="2"/>
      <scheme val="minor"/>
    </font>
    <font>
      <sz val="11"/>
      <color rgb="FFFFFFFF"/>
      <name val="Calibri"/>
      <family val="2"/>
      <scheme val="minor"/>
    </font>
    <font>
      <b/>
      <sz val="11"/>
      <color rgb="FFFFFFFF"/>
      <name val="Calibri"/>
      <family val="2"/>
      <scheme val="minor"/>
    </font>
    <font>
      <b/>
      <sz val="10"/>
      <color theme="1"/>
      <name val="Calibri"/>
      <family val="2"/>
      <scheme val="minor"/>
    </font>
    <font>
      <sz val="11"/>
      <name val="Calibri"/>
      <family val="2"/>
      <scheme val="minor"/>
    </font>
    <font>
      <sz val="10"/>
      <color theme="1"/>
      <name val="Calibri"/>
      <family val="2"/>
      <scheme val="minor"/>
    </font>
    <font>
      <b/>
      <sz val="11"/>
      <name val="Calibri"/>
      <family val="2"/>
      <scheme val="minor"/>
    </font>
    <font>
      <b/>
      <sz val="11"/>
      <color rgb="FF000000"/>
      <name val="Calibri"/>
      <family val="2"/>
      <scheme val="minor"/>
    </font>
    <font>
      <sz val="11"/>
      <color rgb="FF333333"/>
      <name val="Calibri"/>
      <family val="2"/>
      <scheme val="minor"/>
    </font>
    <font>
      <b/>
      <sz val="9"/>
      <color theme="1"/>
      <name val="Calibri"/>
      <family val="2"/>
      <scheme val="minor"/>
    </font>
    <font>
      <b/>
      <sz val="14"/>
      <name val="Calibri"/>
      <family val="2"/>
      <scheme val="minor"/>
    </font>
    <font>
      <b/>
      <sz val="14"/>
      <color theme="1"/>
      <name val="Calibri"/>
      <family val="2"/>
      <scheme val="minor"/>
    </font>
    <font>
      <sz val="14"/>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sz val="11"/>
      <color theme="1"/>
      <name val="Calibri"/>
      <family val="2"/>
      <scheme val="minor"/>
    </font>
    <font>
      <b/>
      <sz val="12"/>
      <color theme="1"/>
      <name val="Calibri"/>
      <family val="2"/>
      <scheme val="minor"/>
    </font>
    <font>
      <u/>
      <sz val="11"/>
      <color theme="1"/>
      <name val="Calibri"/>
      <family val="2"/>
      <scheme val="minor"/>
    </font>
    <font>
      <b/>
      <u/>
      <sz val="11"/>
      <name val="Calibri"/>
      <family val="2"/>
      <scheme val="minor"/>
    </font>
    <font>
      <u/>
      <sz val="11"/>
      <color rgb="FFFF0000"/>
      <name val="Calibri"/>
      <family val="2"/>
      <scheme val="minor"/>
    </font>
    <font>
      <u/>
      <sz val="11"/>
      <name val="Calibri"/>
      <family val="2"/>
      <scheme val="minor"/>
    </font>
    <font>
      <sz val="12"/>
      <color theme="1"/>
      <name val="Calibri"/>
      <family val="2"/>
      <scheme val="minor"/>
    </font>
    <font>
      <sz val="11"/>
      <color theme="0"/>
      <name val="Calibri"/>
      <family val="2"/>
      <scheme val="minor"/>
    </font>
  </fonts>
  <fills count="23">
    <fill>
      <patternFill patternType="none"/>
    </fill>
    <fill>
      <patternFill patternType="gray125"/>
    </fill>
    <fill>
      <patternFill patternType="solid">
        <fgColor rgb="FF000000"/>
        <bgColor indexed="64"/>
      </patternFill>
    </fill>
    <fill>
      <patternFill patternType="solid">
        <fgColor rgb="FFE7E6E6"/>
        <bgColor indexed="64"/>
      </patternFill>
    </fill>
    <fill>
      <patternFill patternType="solid">
        <fgColor rgb="FFAEAAAA"/>
        <bgColor indexed="64"/>
      </patternFill>
    </fill>
    <fill>
      <patternFill patternType="solid">
        <fgColor rgb="FFDDEBF7"/>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2"/>
        <bgColor indexed="64"/>
      </patternFill>
    </fill>
    <fill>
      <patternFill patternType="solid">
        <fgColor theme="2"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FFDF79"/>
        <bgColor indexed="64"/>
      </patternFill>
    </fill>
    <fill>
      <patternFill patternType="solid">
        <fgColor theme="4"/>
        <bgColor indexed="64"/>
      </patternFill>
    </fill>
    <fill>
      <patternFill patternType="solid">
        <fgColor theme="9" tint="-0.499984740745262"/>
        <bgColor indexed="64"/>
      </patternFill>
    </fill>
    <fill>
      <patternFill patternType="solid">
        <fgColor indexed="65"/>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0"/>
        <bgColor indexed="64"/>
      </patternFill>
    </fill>
    <fill>
      <patternFill patternType="solid">
        <fgColor rgb="FFFFC000"/>
        <bgColor indexed="64"/>
      </patternFill>
    </fill>
    <fill>
      <patternFill patternType="solid">
        <fgColor theme="1"/>
        <bgColor indexed="64"/>
      </patternFill>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rgb="FFDDDDDD"/>
      </top>
      <bottom/>
      <diagonal/>
    </border>
    <border>
      <left style="medium">
        <color rgb="FFDDDDDD"/>
      </left>
      <right/>
      <top style="medium">
        <color rgb="FFDDDDDD"/>
      </top>
      <bottom/>
      <diagonal/>
    </border>
    <border>
      <left style="medium">
        <color rgb="FFDDDDDD"/>
      </left>
      <right style="medium">
        <color rgb="FFBEBFC1"/>
      </right>
      <top style="medium">
        <color rgb="FFDDDDDD"/>
      </top>
      <bottom/>
      <diagonal/>
    </border>
    <border>
      <left style="medium">
        <color indexed="64"/>
      </left>
      <right/>
      <top style="medium">
        <color rgb="FFDDDDDD"/>
      </top>
      <bottom style="medium">
        <color indexed="64"/>
      </bottom>
      <diagonal/>
    </border>
    <border>
      <left style="medium">
        <color rgb="FFDDDDDD"/>
      </left>
      <right/>
      <top style="medium">
        <color rgb="FFDDDDDD"/>
      </top>
      <bottom style="medium">
        <color indexed="64"/>
      </bottom>
      <diagonal/>
    </border>
    <border>
      <left style="medium">
        <color rgb="FFDDDDDD"/>
      </left>
      <right style="medium">
        <color rgb="FFBEBFC1"/>
      </right>
      <top style="medium">
        <color rgb="FFDDDDDD"/>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rgb="FFDDDDDD"/>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9" fontId="20" fillId="0" borderId="0" applyFont="0" applyFill="0" applyBorder="0" applyAlignment="0" applyProtection="0"/>
  </cellStyleXfs>
  <cellXfs count="326">
    <xf numFmtId="0" fontId="0" fillId="0" borderId="0" xfId="0"/>
    <xf numFmtId="0" fontId="0" fillId="2" borderId="0" xfId="0" applyFill="1"/>
    <xf numFmtId="0" fontId="2" fillId="2" borderId="0" xfId="0" applyFont="1" applyFill="1"/>
    <xf numFmtId="0" fontId="1" fillId="3" borderId="1" xfId="0" applyFont="1" applyFill="1" applyBorder="1" applyAlignment="1">
      <alignment horizontal="right"/>
    </xf>
    <xf numFmtId="0" fontId="0" fillId="0" borderId="1" xfId="0" applyBorder="1"/>
    <xf numFmtId="0" fontId="1" fillId="3" borderId="2" xfId="0" applyFont="1" applyFill="1" applyBorder="1" applyAlignment="1">
      <alignment horizontal="center" vertical="center" wrapText="1"/>
    </xf>
    <xf numFmtId="0" fontId="1" fillId="3" borderId="2" xfId="0" applyFont="1" applyFill="1" applyBorder="1" applyAlignment="1">
      <alignment horizontal="center" vertical="center"/>
    </xf>
    <xf numFmtId="0" fontId="4" fillId="4" borderId="2"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0" fillId="5" borderId="1" xfId="0" applyFill="1" applyBorder="1" applyAlignment="1">
      <alignment horizontal="center"/>
    </xf>
    <xf numFmtId="0" fontId="1" fillId="3" borderId="6" xfId="0" applyFont="1" applyFill="1" applyBorder="1" applyAlignment="1">
      <alignment horizontal="right"/>
    </xf>
    <xf numFmtId="2" fontId="0" fillId="5" borderId="7" xfId="0" applyNumberFormat="1" applyFill="1" applyBorder="1" applyAlignment="1">
      <alignment horizontal="center"/>
    </xf>
    <xf numFmtId="0" fontId="0" fillId="0" borderId="1" xfId="0" applyBorder="1" applyAlignment="1">
      <alignment horizontal="center"/>
    </xf>
    <xf numFmtId="14" fontId="0" fillId="0" borderId="1" xfId="0" applyNumberFormat="1" applyBorder="1" applyAlignment="1">
      <alignment horizontal="center"/>
    </xf>
    <xf numFmtId="0" fontId="0" fillId="0" borderId="3" xfId="0" applyBorder="1"/>
    <xf numFmtId="0" fontId="0" fillId="0" borderId="3" xfId="0" applyBorder="1" applyAlignment="1">
      <alignment horizontal="center"/>
    </xf>
    <xf numFmtId="0" fontId="0" fillId="4" borderId="3" xfId="0" applyFill="1" applyBorder="1" applyAlignment="1">
      <alignment horizontal="center"/>
    </xf>
    <xf numFmtId="0" fontId="0" fillId="0" borderId="2" xfId="0" applyBorder="1"/>
    <xf numFmtId="0" fontId="0" fillId="0" borderId="2" xfId="0" applyBorder="1" applyAlignment="1">
      <alignment horizontal="center"/>
    </xf>
    <xf numFmtId="0" fontId="0" fillId="4" borderId="2" xfId="0" applyFill="1" applyBorder="1" applyAlignment="1">
      <alignment horizontal="center"/>
    </xf>
    <xf numFmtId="0" fontId="2" fillId="2" borderId="8" xfId="0" applyFont="1" applyFill="1" applyBorder="1"/>
    <xf numFmtId="0" fontId="0" fillId="0" borderId="0" xfId="0" applyAlignment="1">
      <alignment horizontal="center"/>
    </xf>
    <xf numFmtId="0" fontId="1" fillId="6" borderId="2" xfId="0" applyFont="1" applyFill="1" applyBorder="1" applyAlignment="1">
      <alignment horizontal="center" vertical="center" wrapText="1"/>
    </xf>
    <xf numFmtId="0" fontId="0" fillId="7"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5" fillId="0" borderId="0" xfId="0" applyFont="1" applyAlignment="1">
      <alignment horizontal="center"/>
    </xf>
    <xf numFmtId="0" fontId="0" fillId="7" borderId="7" xfId="0" applyFill="1" applyBorder="1"/>
    <xf numFmtId="0" fontId="0" fillId="0" borderId="7" xfId="0" applyBorder="1"/>
    <xf numFmtId="0" fontId="1" fillId="4" borderId="1" xfId="0" applyFont="1" applyFill="1" applyBorder="1" applyAlignment="1">
      <alignment horizontal="center"/>
    </xf>
    <xf numFmtId="0" fontId="0" fillId="4" borderId="1" xfId="0" applyFill="1" applyBorder="1" applyAlignment="1">
      <alignment horizontal="center"/>
    </xf>
    <xf numFmtId="0" fontId="6" fillId="0" borderId="0" xfId="0" applyFont="1"/>
    <xf numFmtId="0" fontId="1" fillId="0" borderId="0" xfId="0" applyFont="1" applyAlignment="1">
      <alignment horizontal="right"/>
    </xf>
    <xf numFmtId="0" fontId="8" fillId="0" borderId="0" xfId="0" applyFon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wrapText="1"/>
    </xf>
    <xf numFmtId="0" fontId="0" fillId="11" borderId="0" xfId="0" applyFill="1"/>
    <xf numFmtId="14" fontId="0" fillId="0" borderId="0" xfId="0" applyNumberFormat="1"/>
    <xf numFmtId="0" fontId="7" fillId="9" borderId="28" xfId="0" applyFont="1" applyFill="1" applyBorder="1" applyAlignment="1">
      <alignment horizontal="center" vertical="center" wrapText="1"/>
    </xf>
    <xf numFmtId="0" fontId="7" fillId="9" borderId="29" xfId="0" applyFont="1" applyFill="1" applyBorder="1" applyAlignment="1">
      <alignment horizontal="center" vertical="center"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9" xfId="0" applyFont="1" applyBorder="1" applyAlignment="1">
      <alignment horizontal="left" vertical="top" wrapText="1"/>
    </xf>
    <xf numFmtId="0" fontId="9" fillId="0" borderId="20" xfId="0" applyFont="1" applyBorder="1" applyAlignment="1">
      <alignment horizontal="left" vertical="top" wrapText="1"/>
    </xf>
    <xf numFmtId="0" fontId="7" fillId="9" borderId="3" xfId="0" applyFont="1" applyFill="1" applyBorder="1" applyAlignment="1">
      <alignment horizontal="center" vertical="center" wrapText="1"/>
    </xf>
    <xf numFmtId="0" fontId="7" fillId="9" borderId="5" xfId="0" applyFont="1" applyFill="1" applyBorder="1" applyAlignment="1">
      <alignment horizontal="center" vertical="center" wrapText="1"/>
    </xf>
    <xf numFmtId="14" fontId="0" fillId="0" borderId="0" xfId="0" applyNumberFormat="1" applyAlignment="1">
      <alignment horizontal="left"/>
    </xf>
    <xf numFmtId="0" fontId="10" fillId="0" borderId="0" xfId="0" applyFont="1" applyAlignment="1">
      <alignment horizontal="center"/>
    </xf>
    <xf numFmtId="2" fontId="0" fillId="7" borderId="34" xfId="0" applyNumberFormat="1" applyFill="1" applyBorder="1" applyAlignment="1">
      <alignment horizontal="center"/>
    </xf>
    <xf numFmtId="14" fontId="10" fillId="0" borderId="0" xfId="0" applyNumberFormat="1" applyFont="1"/>
    <xf numFmtId="0" fontId="0" fillId="5" borderId="47" xfId="0" applyFill="1" applyBorder="1" applyAlignment="1">
      <alignment horizontal="center"/>
    </xf>
    <xf numFmtId="0" fontId="0" fillId="5" borderId="32" xfId="0" applyFill="1" applyBorder="1" applyAlignment="1">
      <alignment horizontal="center"/>
    </xf>
    <xf numFmtId="0" fontId="0" fillId="5" borderId="48" xfId="0" applyFill="1" applyBorder="1" applyAlignment="1">
      <alignment horizontal="center"/>
    </xf>
    <xf numFmtId="0" fontId="0" fillId="4" borderId="49" xfId="0" applyFill="1" applyBorder="1" applyAlignment="1">
      <alignment horizontal="center"/>
    </xf>
    <xf numFmtId="0" fontId="0" fillId="4" borderId="30" xfId="0" applyFill="1" applyBorder="1" applyAlignment="1">
      <alignment horizontal="center"/>
    </xf>
    <xf numFmtId="0" fontId="0" fillId="4" borderId="31" xfId="0" applyFill="1" applyBorder="1" applyAlignment="1">
      <alignment horizontal="center"/>
    </xf>
    <xf numFmtId="0" fontId="0" fillId="0" borderId="0" xfId="0" applyAlignment="1">
      <alignment vertical="center" wrapText="1"/>
    </xf>
    <xf numFmtId="2" fontId="0" fillId="0" borderId="0" xfId="0" applyNumberFormat="1"/>
    <xf numFmtId="0" fontId="1" fillId="0" borderId="9" xfId="0" applyFont="1" applyBorder="1" applyAlignment="1">
      <alignment vertical="top"/>
    </xf>
    <xf numFmtId="0" fontId="7" fillId="3" borderId="6" xfId="0" applyFont="1" applyFill="1" applyBorder="1" applyAlignment="1">
      <alignment horizontal="right"/>
    </xf>
    <xf numFmtId="0" fontId="0" fillId="16" borderId="3" xfId="0" applyFill="1" applyBorder="1"/>
    <xf numFmtId="0" fontId="0" fillId="16" borderId="3" xfId="0" applyFill="1" applyBorder="1" applyAlignment="1">
      <alignment horizontal="center"/>
    </xf>
    <xf numFmtId="0" fontId="0" fillId="16" borderId="1" xfId="0" applyFill="1" applyBorder="1"/>
    <xf numFmtId="0" fontId="0" fillId="16" borderId="1" xfId="0" applyFill="1" applyBorder="1" applyAlignment="1">
      <alignment horizontal="center"/>
    </xf>
    <xf numFmtId="0" fontId="0" fillId="16" borderId="2" xfId="0" applyFill="1" applyBorder="1"/>
    <xf numFmtId="0" fontId="0" fillId="16" borderId="2" xfId="0" applyFill="1" applyBorder="1" applyAlignment="1">
      <alignment horizontal="center"/>
    </xf>
    <xf numFmtId="0" fontId="0" fillId="16" borderId="8" xfId="0" applyFill="1" applyBorder="1" applyAlignment="1">
      <alignment horizontal="center"/>
    </xf>
    <xf numFmtId="0" fontId="0" fillId="3" borderId="3" xfId="0" applyFill="1" applyBorder="1" applyAlignment="1">
      <alignment horizontal="center"/>
    </xf>
    <xf numFmtId="0" fontId="0" fillId="3" borderId="1" xfId="0" applyFill="1" applyBorder="1" applyAlignment="1">
      <alignment horizontal="center"/>
    </xf>
    <xf numFmtId="0" fontId="0" fillId="3" borderId="2" xfId="0" applyFill="1" applyBorder="1" applyAlignment="1">
      <alignment horizontal="center"/>
    </xf>
    <xf numFmtId="0" fontId="0" fillId="3" borderId="8" xfId="0" applyFill="1" applyBorder="1" applyAlignment="1">
      <alignment horizontal="center"/>
    </xf>
    <xf numFmtId="0" fontId="0" fillId="0" borderId="8" xfId="0" applyBorder="1" applyAlignment="1">
      <alignment horizontal="center"/>
    </xf>
    <xf numFmtId="0" fontId="0" fillId="16" borderId="8" xfId="0" applyFill="1" applyBorder="1"/>
    <xf numFmtId="0" fontId="0" fillId="0" borderId="57" xfId="0" applyBorder="1" applyAlignment="1">
      <alignment horizontal="center"/>
    </xf>
    <xf numFmtId="0" fontId="0" fillId="4" borderId="57" xfId="0" applyFill="1" applyBorder="1" applyAlignment="1">
      <alignment horizontal="center"/>
    </xf>
    <xf numFmtId="0" fontId="1" fillId="4" borderId="30" xfId="0" applyFont="1" applyFill="1" applyBorder="1" applyAlignment="1">
      <alignment horizontal="center"/>
    </xf>
    <xf numFmtId="0" fontId="1" fillId="0" borderId="1" xfId="0" applyFont="1" applyBorder="1" applyAlignment="1">
      <alignment horizontal="center"/>
    </xf>
    <xf numFmtId="0" fontId="19" fillId="0" borderId="0" xfId="0" applyFont="1" applyAlignment="1">
      <alignment vertical="center"/>
    </xf>
    <xf numFmtId="0" fontId="7" fillId="4" borderId="1" xfId="0" applyFont="1" applyFill="1" applyBorder="1" applyAlignment="1">
      <alignment horizontal="center"/>
    </xf>
    <xf numFmtId="0" fontId="1" fillId="4" borderId="2" xfId="0" applyFont="1" applyFill="1" applyBorder="1" applyAlignment="1">
      <alignment horizontal="center" vertical="center"/>
    </xf>
    <xf numFmtId="0" fontId="0" fillId="4" borderId="3" xfId="0" applyFill="1" applyBorder="1"/>
    <xf numFmtId="0" fontId="0" fillId="4" borderId="1" xfId="0" applyFill="1" applyBorder="1"/>
    <xf numFmtId="0" fontId="0" fillId="4" borderId="2" xfId="0" applyFill="1" applyBorder="1"/>
    <xf numFmtId="0" fontId="0" fillId="4" borderId="8" xfId="0" applyFill="1" applyBorder="1"/>
    <xf numFmtId="0" fontId="0" fillId="0" borderId="8" xfId="0" applyBorder="1"/>
    <xf numFmtId="0" fontId="0" fillId="4" borderId="8" xfId="0" applyFill="1" applyBorder="1" applyAlignment="1">
      <alignment horizontal="center"/>
    </xf>
    <xf numFmtId="0" fontId="0" fillId="7" borderId="8" xfId="0" applyFill="1" applyBorder="1" applyAlignment="1">
      <alignment horizontal="center"/>
    </xf>
    <xf numFmtId="0" fontId="0" fillId="5" borderId="11" xfId="0" applyFill="1" applyBorder="1" applyAlignment="1">
      <alignment horizontal="center"/>
    </xf>
    <xf numFmtId="0" fontId="0" fillId="4" borderId="12" xfId="0" applyFill="1" applyBorder="1" applyAlignment="1">
      <alignment horizontal="center"/>
    </xf>
    <xf numFmtId="0" fontId="12" fillId="0" borderId="0" xfId="0" applyFont="1" applyAlignment="1">
      <alignment horizontal="center" vertical="center" wrapText="1"/>
    </xf>
    <xf numFmtId="0" fontId="1" fillId="0" borderId="0" xfId="0" applyFont="1" applyAlignment="1">
      <alignment vertical="top"/>
    </xf>
    <xf numFmtId="0" fontId="1" fillId="3" borderId="43" xfId="0" applyFont="1" applyFill="1" applyBorder="1" applyAlignment="1">
      <alignment horizontal="right"/>
    </xf>
    <xf numFmtId="0" fontId="0" fillId="0" borderId="43" xfId="0" applyBorder="1" applyAlignment="1">
      <alignment horizontal="center"/>
    </xf>
    <xf numFmtId="0" fontId="1" fillId="0" borderId="0" xfId="0" applyFont="1" applyAlignment="1">
      <alignment vertical="center" wrapText="1"/>
    </xf>
    <xf numFmtId="0" fontId="21" fillId="11" borderId="1" xfId="0" applyFont="1" applyFill="1" applyBorder="1" applyAlignment="1">
      <alignment horizontal="center" vertical="center" wrapText="1"/>
    </xf>
    <xf numFmtId="0" fontId="7" fillId="0" borderId="0" xfId="0" applyFont="1" applyAlignment="1">
      <alignment horizontal="left" vertical="top" wrapText="1"/>
    </xf>
    <xf numFmtId="1" fontId="9" fillId="7" borderId="8" xfId="0" applyNumberFormat="1" applyFont="1" applyFill="1" applyBorder="1" applyAlignment="1">
      <alignment horizontal="center" vertical="top" wrapText="1"/>
    </xf>
    <xf numFmtId="0" fontId="1" fillId="9" borderId="4" xfId="0" applyFont="1" applyFill="1" applyBorder="1" applyAlignment="1">
      <alignment horizontal="right"/>
    </xf>
    <xf numFmtId="0" fontId="0" fillId="7" borderId="5" xfId="0" applyFill="1" applyBorder="1" applyAlignment="1">
      <alignment horizontal="left"/>
    </xf>
    <xf numFmtId="0" fontId="1" fillId="9" borderId="6" xfId="0" applyFont="1" applyFill="1" applyBorder="1" applyAlignment="1">
      <alignment horizontal="right"/>
    </xf>
    <xf numFmtId="14" fontId="0" fillId="7" borderId="7" xfId="0" applyNumberFormat="1" applyFill="1" applyBorder="1" applyAlignment="1">
      <alignment horizontal="left"/>
    </xf>
    <xf numFmtId="0" fontId="7" fillId="9" borderId="47" xfId="0" applyFont="1" applyFill="1" applyBorder="1" applyAlignment="1">
      <alignment horizontal="center" vertical="center" wrapText="1"/>
    </xf>
    <xf numFmtId="0" fontId="3" fillId="2" borderId="4" xfId="0" applyFont="1" applyFill="1" applyBorder="1" applyAlignment="1">
      <alignment horizontal="center"/>
    </xf>
    <xf numFmtId="0" fontId="3" fillId="2" borderId="3" xfId="0" applyFont="1" applyFill="1" applyBorder="1" applyAlignment="1">
      <alignment horizontal="center"/>
    </xf>
    <xf numFmtId="0" fontId="3" fillId="2" borderId="5" xfId="0" applyFont="1" applyFill="1" applyBorder="1" applyAlignment="1">
      <alignment horizontal="center"/>
    </xf>
    <xf numFmtId="0" fontId="0" fillId="0" borderId="61" xfId="0" applyBorder="1"/>
    <xf numFmtId="14" fontId="0" fillId="0" borderId="7" xfId="0" applyNumberFormat="1" applyBorder="1" applyAlignment="1">
      <alignment horizontal="center"/>
    </xf>
    <xf numFmtId="0" fontId="1" fillId="3" borderId="14" xfId="0" applyFont="1" applyFill="1" applyBorder="1" applyAlignment="1">
      <alignment horizontal="center"/>
    </xf>
    <xf numFmtId="14" fontId="0" fillId="0" borderId="13" xfId="0" applyNumberFormat="1" applyBorder="1" applyAlignment="1">
      <alignment horizontal="center"/>
    </xf>
    <xf numFmtId="10" fontId="0" fillId="0" borderId="13" xfId="0" applyNumberFormat="1" applyBorder="1"/>
    <xf numFmtId="0" fontId="0" fillId="0" borderId="7" xfId="1" applyNumberFormat="1" applyFont="1" applyBorder="1"/>
    <xf numFmtId="10" fontId="0" fillId="0" borderId="13" xfId="1" applyNumberFormat="1" applyFont="1" applyBorder="1"/>
    <xf numFmtId="0" fontId="1" fillId="3" borderId="41" xfId="0" applyFont="1" applyFill="1" applyBorder="1" applyAlignment="1">
      <alignment horizontal="right"/>
    </xf>
    <xf numFmtId="0" fontId="0" fillId="7" borderId="45" xfId="0" applyFill="1" applyBorder="1"/>
    <xf numFmtId="0" fontId="1" fillId="8" borderId="6" xfId="0" applyFont="1" applyFill="1" applyBorder="1" applyAlignment="1">
      <alignment horizontal="right"/>
    </xf>
    <xf numFmtId="0" fontId="1" fillId="8" borderId="28" xfId="0" applyFont="1" applyFill="1" applyBorder="1" applyAlignment="1">
      <alignment horizontal="right"/>
    </xf>
    <xf numFmtId="0" fontId="0" fillId="8" borderId="53" xfId="0" applyFill="1" applyBorder="1"/>
    <xf numFmtId="0" fontId="1" fillId="8" borderId="54" xfId="0" applyFont="1" applyFill="1" applyBorder="1"/>
    <xf numFmtId="0" fontId="1" fillId="8" borderId="33" xfId="0" applyFont="1" applyFill="1" applyBorder="1"/>
    <xf numFmtId="0" fontId="1" fillId="8" borderId="34" xfId="0" applyFont="1" applyFill="1" applyBorder="1"/>
    <xf numFmtId="0" fontId="7" fillId="8" borderId="28" xfId="0" applyFont="1" applyFill="1" applyBorder="1" applyAlignment="1">
      <alignment horizontal="right"/>
    </xf>
    <xf numFmtId="0" fontId="1" fillId="3" borderId="48" xfId="0" applyFont="1" applyFill="1" applyBorder="1" applyAlignment="1">
      <alignment horizontal="center" vertical="center" wrapText="1"/>
    </xf>
    <xf numFmtId="0" fontId="0" fillId="0" borderId="8" xfId="0" applyBorder="1" applyAlignment="1">
      <alignment horizontal="left"/>
    </xf>
    <xf numFmtId="0" fontId="5" fillId="0" borderId="0" xfId="0" applyFont="1"/>
    <xf numFmtId="0" fontId="18" fillId="0" borderId="0" xfId="0" applyFont="1" applyAlignment="1">
      <alignment horizontal="center" wrapText="1"/>
    </xf>
    <xf numFmtId="0" fontId="1" fillId="3" borderId="6" xfId="0" applyFont="1" applyFill="1" applyBorder="1" applyAlignment="1">
      <alignment horizontal="center"/>
    </xf>
    <xf numFmtId="0" fontId="1" fillId="9" borderId="28" xfId="0" applyFont="1" applyFill="1" applyBorder="1" applyAlignment="1">
      <alignment horizontal="center"/>
    </xf>
    <xf numFmtId="49" fontId="0" fillId="0" borderId="8" xfId="0" applyNumberFormat="1" applyBorder="1" applyAlignment="1">
      <alignment horizontal="left"/>
    </xf>
    <xf numFmtId="0" fontId="1" fillId="0" borderId="0" xfId="0" applyFont="1" applyAlignment="1">
      <alignment horizontal="center"/>
    </xf>
    <xf numFmtId="0" fontId="0" fillId="0" borderId="54" xfId="0" applyBorder="1"/>
    <xf numFmtId="0" fontId="0" fillId="7" borderId="54" xfId="0" applyFill="1" applyBorder="1"/>
    <xf numFmtId="0" fontId="1" fillId="9" borderId="15" xfId="0" applyFont="1" applyFill="1" applyBorder="1" applyAlignment="1">
      <alignment horizontal="center"/>
    </xf>
    <xf numFmtId="0" fontId="7" fillId="9" borderId="69" xfId="0" applyFont="1" applyFill="1" applyBorder="1" applyAlignment="1">
      <alignment horizontal="center" vertical="center" wrapText="1"/>
    </xf>
    <xf numFmtId="0" fontId="7" fillId="0" borderId="0" xfId="0" applyFont="1" applyAlignment="1">
      <alignment horizontal="center" vertical="top" wrapText="1"/>
    </xf>
    <xf numFmtId="0" fontId="11" fillId="0" borderId="0" xfId="0" applyFont="1" applyAlignment="1">
      <alignment horizontal="center" vertical="center" wrapText="1"/>
    </xf>
    <xf numFmtId="0" fontId="7" fillId="0" borderId="0" xfId="0" applyFont="1" applyAlignment="1">
      <alignment horizontal="center" vertical="center" wrapText="1"/>
    </xf>
    <xf numFmtId="0" fontId="7" fillId="9" borderId="25" xfId="0" applyFont="1" applyFill="1" applyBorder="1" applyAlignment="1">
      <alignment horizontal="center" vertical="center" wrapText="1"/>
    </xf>
    <xf numFmtId="0" fontId="7" fillId="9" borderId="24" xfId="0" applyFont="1" applyFill="1" applyBorder="1" applyAlignment="1">
      <alignment horizontal="center" vertical="center" wrapText="1"/>
    </xf>
    <xf numFmtId="0" fontId="7" fillId="9" borderId="13" xfId="0" applyFont="1" applyFill="1" applyBorder="1" applyAlignment="1">
      <alignment horizontal="center" vertical="center" wrapText="1"/>
    </xf>
    <xf numFmtId="0" fontId="1" fillId="3" borderId="6" xfId="0" applyFont="1" applyFill="1" applyBorder="1"/>
    <xf numFmtId="0" fontId="1" fillId="3" borderId="14" xfId="0" applyFont="1" applyFill="1" applyBorder="1"/>
    <xf numFmtId="0" fontId="3" fillId="2" borderId="70" xfId="0" applyFont="1" applyFill="1" applyBorder="1" applyAlignment="1">
      <alignment horizontal="center"/>
    </xf>
    <xf numFmtId="0" fontId="3" fillId="2" borderId="8" xfId="0" applyFont="1" applyFill="1" applyBorder="1" applyAlignment="1">
      <alignment horizontal="center"/>
    </xf>
    <xf numFmtId="0" fontId="3" fillId="2" borderId="71" xfId="0" applyFont="1" applyFill="1" applyBorder="1" applyAlignment="1">
      <alignment horizontal="center"/>
    </xf>
    <xf numFmtId="0" fontId="1" fillId="0" borderId="0" xfId="0" applyFont="1"/>
    <xf numFmtId="2" fontId="0" fillId="4" borderId="3" xfId="0" applyNumberFormat="1" applyFill="1" applyBorder="1" applyAlignment="1">
      <alignment horizontal="center"/>
    </xf>
    <xf numFmtId="2" fontId="0" fillId="4" borderId="1" xfId="0" applyNumberFormat="1" applyFill="1" applyBorder="1" applyAlignment="1">
      <alignment horizontal="center"/>
    </xf>
    <xf numFmtId="2" fontId="0" fillId="4" borderId="2" xfId="0" applyNumberFormat="1" applyFill="1" applyBorder="1" applyAlignment="1">
      <alignment horizontal="center"/>
    </xf>
    <xf numFmtId="2" fontId="0" fillId="4" borderId="8" xfId="0" applyNumberFormat="1" applyFill="1" applyBorder="1" applyAlignment="1">
      <alignment horizontal="center"/>
    </xf>
    <xf numFmtId="14" fontId="0" fillId="0" borderId="0" xfId="0" applyNumberFormat="1" applyAlignment="1">
      <alignment horizontal="center"/>
    </xf>
    <xf numFmtId="0" fontId="27" fillId="0" borderId="0" xfId="0" applyFont="1"/>
    <xf numFmtId="0" fontId="0" fillId="0" borderId="0" xfId="0" applyAlignment="1">
      <alignment horizontal="center" vertical="center" wrapText="1"/>
    </xf>
    <xf numFmtId="0" fontId="9" fillId="0" borderId="18" xfId="0" applyFont="1" applyBorder="1" applyAlignment="1">
      <alignment horizontal="center" vertical="top" wrapText="1"/>
    </xf>
    <xf numFmtId="0" fontId="9" fillId="0" borderId="21" xfId="0" applyFont="1" applyBorder="1" applyAlignment="1">
      <alignment horizontal="center" vertical="top" wrapText="1"/>
    </xf>
    <xf numFmtId="0" fontId="9" fillId="0" borderId="27" xfId="0" applyFont="1" applyBorder="1" applyAlignment="1">
      <alignment horizontal="center" vertical="top" wrapText="1"/>
    </xf>
    <xf numFmtId="0" fontId="9" fillId="0" borderId="17" xfId="0" applyFont="1" applyBorder="1" applyAlignment="1">
      <alignment horizontal="center" vertical="top" wrapText="1"/>
    </xf>
    <xf numFmtId="0" fontId="9" fillId="0" borderId="20" xfId="0" applyFont="1" applyBorder="1" applyAlignment="1">
      <alignment horizontal="center" vertical="top" wrapText="1"/>
    </xf>
    <xf numFmtId="0" fontId="0" fillId="0" borderId="13" xfId="0" applyBorder="1" applyAlignment="1">
      <alignment horizontal="center"/>
    </xf>
    <xf numFmtId="0" fontId="1" fillId="20" borderId="59" xfId="0" applyFont="1" applyFill="1" applyBorder="1" applyAlignment="1">
      <alignment horizontal="center"/>
    </xf>
    <xf numFmtId="0" fontId="1" fillId="20" borderId="60" xfId="0" applyFont="1" applyFill="1" applyBorder="1"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0" fillId="0" borderId="7" xfId="0" applyBorder="1" applyAlignment="1">
      <alignment horizontal="center"/>
    </xf>
    <xf numFmtId="0" fontId="1" fillId="0" borderId="69" xfId="0" applyFont="1" applyBorder="1" applyAlignment="1">
      <alignment horizontal="center"/>
    </xf>
    <xf numFmtId="0" fontId="1" fillId="0" borderId="63" xfId="0" applyFont="1" applyBorder="1" applyAlignment="1">
      <alignment horizontal="center"/>
    </xf>
    <xf numFmtId="0" fontId="1" fillId="3" borderId="70" xfId="0" applyFont="1" applyFill="1" applyBorder="1" applyAlignment="1">
      <alignment horizontal="right"/>
    </xf>
    <xf numFmtId="0" fontId="0" fillId="0" borderId="71" xfId="0" applyBorder="1" applyAlignment="1">
      <alignment horizontal="center"/>
    </xf>
    <xf numFmtId="0" fontId="1" fillId="22" borderId="1" xfId="0" applyFont="1" applyFill="1" applyBorder="1" applyAlignment="1">
      <alignment horizontal="right"/>
    </xf>
    <xf numFmtId="0" fontId="0" fillId="22" borderId="1" xfId="0" applyFill="1" applyBorder="1" applyAlignment="1">
      <alignment horizontal="center"/>
    </xf>
    <xf numFmtId="9" fontId="7" fillId="0" borderId="0" xfId="1" applyFont="1" applyFill="1" applyBorder="1" applyAlignment="1">
      <alignment vertical="center" wrapText="1"/>
    </xf>
    <xf numFmtId="0" fontId="7" fillId="9" borderId="73" xfId="0" applyFont="1" applyFill="1" applyBorder="1" applyAlignment="1">
      <alignment horizontal="center" vertical="top" wrapText="1"/>
    </xf>
    <xf numFmtId="0" fontId="7" fillId="7" borderId="72" xfId="1" applyNumberFormat="1" applyFont="1" applyFill="1" applyBorder="1" applyAlignment="1">
      <alignment horizontal="center" vertical="center" wrapText="1"/>
    </xf>
    <xf numFmtId="0" fontId="1" fillId="9" borderId="64" xfId="0" applyFont="1" applyFill="1" applyBorder="1" applyAlignment="1">
      <alignment horizontal="center"/>
    </xf>
    <xf numFmtId="0" fontId="1" fillId="9" borderId="60" xfId="0" applyFont="1" applyFill="1" applyBorder="1" applyAlignment="1">
      <alignment horizontal="center"/>
    </xf>
    <xf numFmtId="0" fontId="1" fillId="9" borderId="34" xfId="0" applyFont="1" applyFill="1" applyBorder="1" applyAlignment="1">
      <alignment horizontal="center"/>
    </xf>
    <xf numFmtId="0" fontId="7" fillId="9" borderId="23" xfId="0" applyFont="1" applyFill="1" applyBorder="1" applyAlignment="1">
      <alignment horizontal="center" vertical="center" wrapText="1"/>
    </xf>
    <xf numFmtId="0" fontId="1" fillId="9" borderId="77" xfId="0" applyFont="1" applyFill="1" applyBorder="1" applyAlignment="1">
      <alignment horizontal="center"/>
    </xf>
    <xf numFmtId="0" fontId="1" fillId="9" borderId="71" xfId="0" applyFont="1" applyFill="1" applyBorder="1" applyAlignment="1">
      <alignment horizontal="center"/>
    </xf>
    <xf numFmtId="0" fontId="5" fillId="0" borderId="0" xfId="0" applyFont="1" applyAlignment="1">
      <alignment horizontal="center" vertical="center"/>
    </xf>
    <xf numFmtId="164" fontId="0" fillId="7" borderId="7" xfId="0" applyNumberFormat="1" applyFill="1" applyBorder="1"/>
    <xf numFmtId="164" fontId="0" fillId="0" borderId="7" xfId="0" applyNumberFormat="1" applyBorder="1"/>
    <xf numFmtId="164" fontId="0" fillId="0" borderId="7" xfId="1" applyNumberFormat="1" applyFont="1" applyBorder="1"/>
    <xf numFmtId="164" fontId="7" fillId="7" borderId="72" xfId="0" applyNumberFormat="1" applyFont="1" applyFill="1" applyBorder="1" applyAlignment="1">
      <alignment horizontal="center" vertical="center" wrapText="1"/>
    </xf>
    <xf numFmtId="1" fontId="0" fillId="0" borderId="7" xfId="0" applyNumberFormat="1" applyBorder="1"/>
    <xf numFmtId="164" fontId="7" fillId="7" borderId="72" xfId="1" applyNumberFormat="1" applyFont="1" applyFill="1" applyBorder="1" applyAlignment="1">
      <alignment horizontal="center" vertical="center" wrapText="1"/>
    </xf>
    <xf numFmtId="0" fontId="1" fillId="9" borderId="14" xfId="0" applyFont="1" applyFill="1" applyBorder="1" applyAlignment="1">
      <alignment horizontal="right" vertical="center"/>
    </xf>
    <xf numFmtId="14" fontId="0" fillId="7" borderId="13" xfId="0" applyNumberFormat="1" applyFill="1" applyBorder="1" applyAlignment="1">
      <alignment horizontal="left" vertical="center"/>
    </xf>
    <xf numFmtId="0" fontId="11" fillId="0" borderId="67" xfId="0" applyFont="1" applyBorder="1" applyAlignment="1">
      <alignment vertical="center" wrapText="1"/>
    </xf>
    <xf numFmtId="0" fontId="7" fillId="12" borderId="72" xfId="0" applyFont="1" applyFill="1" applyBorder="1" applyAlignment="1">
      <alignment horizontal="center" vertical="center" wrapText="1"/>
    </xf>
    <xf numFmtId="0" fontId="1" fillId="8" borderId="22" xfId="0" applyFont="1" applyFill="1" applyBorder="1" applyAlignment="1">
      <alignment horizontal="center"/>
    </xf>
    <xf numFmtId="0" fontId="1" fillId="8" borderId="24" xfId="0" applyFont="1" applyFill="1" applyBorder="1" applyAlignment="1">
      <alignment horizontal="center"/>
    </xf>
    <xf numFmtId="0" fontId="1" fillId="4" borderId="32" xfId="0" applyFont="1" applyFill="1" applyBorder="1" applyAlignment="1">
      <alignment horizontal="center"/>
    </xf>
    <xf numFmtId="0" fontId="1" fillId="4" borderId="30" xfId="0" applyFont="1" applyFill="1" applyBorder="1" applyAlignment="1">
      <alignment horizontal="center"/>
    </xf>
    <xf numFmtId="0" fontId="1" fillId="8" borderId="62" xfId="0" applyFont="1" applyFill="1" applyBorder="1" applyAlignment="1">
      <alignment horizontal="center"/>
    </xf>
    <xf numFmtId="0" fontId="1" fillId="8" borderId="63" xfId="0" applyFont="1" applyFill="1" applyBorder="1" applyAlignment="1">
      <alignment horizontal="center"/>
    </xf>
    <xf numFmtId="0" fontId="1" fillId="0" borderId="9" xfId="0" applyFont="1" applyBorder="1" applyAlignment="1">
      <alignment horizontal="left" vertical="top"/>
    </xf>
    <xf numFmtId="0" fontId="1" fillId="0" borderId="10" xfId="0" applyFont="1" applyBorder="1" applyAlignment="1">
      <alignment horizontal="left" vertical="top"/>
    </xf>
    <xf numFmtId="0" fontId="1" fillId="0" borderId="11" xfId="0" applyFont="1" applyBorder="1" applyAlignment="1">
      <alignment horizontal="left" vertical="top"/>
    </xf>
    <xf numFmtId="0" fontId="1" fillId="0" borderId="12" xfId="0" applyFont="1" applyBorder="1" applyAlignment="1">
      <alignment horizontal="left" vertical="top"/>
    </xf>
    <xf numFmtId="0" fontId="7" fillId="0" borderId="59" xfId="0" applyFont="1" applyBorder="1" applyAlignment="1">
      <alignment horizontal="center"/>
    </xf>
    <xf numFmtId="0" fontId="7" fillId="0" borderId="60" xfId="0" applyFont="1" applyBorder="1" applyAlignment="1">
      <alignment horizontal="center"/>
    </xf>
    <xf numFmtId="0" fontId="4" fillId="0" borderId="54" xfId="0" applyFont="1" applyBorder="1" applyAlignment="1">
      <alignment horizontal="center"/>
    </xf>
    <xf numFmtId="0" fontId="4" fillId="0" borderId="33" xfId="0" applyFont="1" applyBorder="1" applyAlignment="1">
      <alignment horizontal="center"/>
    </xf>
    <xf numFmtId="0" fontId="1" fillId="8" borderId="59" xfId="0" applyFont="1" applyFill="1" applyBorder="1" applyAlignment="1">
      <alignment horizontal="center"/>
    </xf>
    <xf numFmtId="0" fontId="1" fillId="8" borderId="60" xfId="0" applyFont="1" applyFill="1" applyBorder="1" applyAlignment="1">
      <alignment horizontal="center"/>
    </xf>
    <xf numFmtId="0" fontId="1" fillId="0" borderId="54" xfId="0" applyFont="1" applyBorder="1" applyAlignment="1">
      <alignment horizontal="center"/>
    </xf>
    <xf numFmtId="0" fontId="1" fillId="0" borderId="33" xfId="0" applyFont="1" applyBorder="1" applyAlignment="1">
      <alignment horizontal="center"/>
    </xf>
    <xf numFmtId="0" fontId="4" fillId="8" borderId="54" xfId="0" applyFont="1" applyFill="1" applyBorder="1" applyAlignment="1">
      <alignment horizontal="center"/>
    </xf>
    <xf numFmtId="0" fontId="4" fillId="8" borderId="33" xfId="0" applyFont="1" applyFill="1" applyBorder="1" applyAlignment="1">
      <alignment horizontal="center"/>
    </xf>
    <xf numFmtId="0" fontId="1" fillId="0" borderId="22" xfId="0" applyFont="1" applyBorder="1" applyAlignment="1">
      <alignment horizontal="center"/>
    </xf>
    <xf numFmtId="0" fontId="1" fillId="0" borderId="24" xfId="0" applyFont="1" applyBorder="1" applyAlignment="1">
      <alignment horizontal="center"/>
    </xf>
    <xf numFmtId="0" fontId="1" fillId="8" borderId="54" xfId="0" applyFont="1" applyFill="1" applyBorder="1" applyAlignment="1">
      <alignment horizontal="center"/>
    </xf>
    <xf numFmtId="0" fontId="1" fillId="8" borderId="33" xfId="0" applyFont="1" applyFill="1" applyBorder="1" applyAlignment="1">
      <alignment horizontal="center"/>
    </xf>
    <xf numFmtId="0" fontId="1" fillId="3" borderId="54" xfId="0" applyFont="1" applyFill="1" applyBorder="1" applyAlignment="1">
      <alignment horizontal="left"/>
    </xf>
    <xf numFmtId="0" fontId="1" fillId="3" borderId="30" xfId="0" applyFont="1" applyFill="1" applyBorder="1" applyAlignment="1">
      <alignment horizontal="left"/>
    </xf>
    <xf numFmtId="0" fontId="17" fillId="17" borderId="62" xfId="0" applyFont="1" applyFill="1" applyBorder="1" applyAlignment="1">
      <alignment horizontal="center"/>
    </xf>
    <xf numFmtId="0" fontId="17" fillId="17" borderId="63" xfId="0" applyFont="1" applyFill="1" applyBorder="1" applyAlignment="1">
      <alignment horizontal="center"/>
    </xf>
    <xf numFmtId="0" fontId="3" fillId="15" borderId="4" xfId="0" applyFont="1" applyFill="1" applyBorder="1" applyAlignment="1">
      <alignment horizontal="center"/>
    </xf>
    <xf numFmtId="0" fontId="0" fillId="15" borderId="51" xfId="0" applyFill="1" applyBorder="1" applyAlignment="1">
      <alignment horizontal="center"/>
    </xf>
    <xf numFmtId="0" fontId="0" fillId="15" borderId="5" xfId="0" applyFill="1" applyBorder="1" applyAlignment="1">
      <alignment horizontal="center"/>
    </xf>
    <xf numFmtId="0" fontId="1" fillId="3" borderId="6" xfId="0" applyFont="1" applyFill="1" applyBorder="1" applyAlignment="1">
      <alignment horizontal="left"/>
    </xf>
    <xf numFmtId="0" fontId="0" fillId="3" borderId="1" xfId="0" applyFill="1" applyBorder="1" applyAlignment="1">
      <alignment horizontal="left"/>
    </xf>
    <xf numFmtId="0" fontId="17" fillId="17" borderId="59" xfId="0" applyFont="1" applyFill="1" applyBorder="1" applyAlignment="1">
      <alignment horizontal="center"/>
    </xf>
    <xf numFmtId="0" fontId="17" fillId="17" borderId="64" xfId="0" applyFont="1" applyFill="1" applyBorder="1" applyAlignment="1">
      <alignment horizontal="center"/>
    </xf>
    <xf numFmtId="0" fontId="17" fillId="17" borderId="60" xfId="0" applyFont="1" applyFill="1" applyBorder="1" applyAlignment="1">
      <alignment horizontal="center"/>
    </xf>
    <xf numFmtId="0" fontId="15" fillId="3" borderId="22" xfId="0" applyFont="1" applyFill="1" applyBorder="1" applyAlignment="1">
      <alignment horizontal="left"/>
    </xf>
    <xf numFmtId="0" fontId="15" fillId="3" borderId="31" xfId="0" applyFont="1" applyFill="1" applyBorder="1" applyAlignment="1">
      <alignment horizontal="left"/>
    </xf>
    <xf numFmtId="0" fontId="17" fillId="15" borderId="62" xfId="0" applyFont="1" applyFill="1" applyBorder="1" applyAlignment="1">
      <alignment horizontal="center"/>
    </xf>
    <xf numFmtId="0" fontId="17" fillId="15" borderId="63" xfId="0" applyFont="1" applyFill="1" applyBorder="1" applyAlignment="1">
      <alignment horizontal="center"/>
    </xf>
    <xf numFmtId="0" fontId="1" fillId="19" borderId="59" xfId="0" applyFont="1" applyFill="1" applyBorder="1" applyAlignment="1">
      <alignment horizontal="center"/>
    </xf>
    <xf numFmtId="0" fontId="1" fillId="19" borderId="60" xfId="0" applyFont="1" applyFill="1" applyBorder="1" applyAlignment="1">
      <alignment horizontal="center"/>
    </xf>
    <xf numFmtId="0" fontId="1" fillId="19" borderId="59" xfId="0" applyFont="1" applyFill="1" applyBorder="1" applyAlignment="1">
      <alignment horizontal="center" wrapText="1"/>
    </xf>
    <xf numFmtId="0" fontId="1" fillId="19" borderId="60" xfId="0" applyFont="1" applyFill="1" applyBorder="1" applyAlignment="1">
      <alignment horizontal="center" wrapText="1"/>
    </xf>
    <xf numFmtId="0" fontId="1" fillId="0" borderId="62" xfId="0" applyFont="1" applyBorder="1" applyAlignment="1">
      <alignment horizontal="center"/>
    </xf>
    <xf numFmtId="0" fontId="1" fillId="0" borderId="63" xfId="0" applyFont="1" applyBorder="1" applyAlignment="1">
      <alignment horizontal="center"/>
    </xf>
    <xf numFmtId="0" fontId="1" fillId="8" borderId="22" xfId="0" applyFont="1" applyFill="1" applyBorder="1" applyAlignment="1">
      <alignment horizontal="center" wrapText="1"/>
    </xf>
    <xf numFmtId="0" fontId="1" fillId="8" borderId="24" xfId="0" applyFont="1" applyFill="1" applyBorder="1" applyAlignment="1">
      <alignment horizontal="center" wrapText="1"/>
    </xf>
    <xf numFmtId="0" fontId="17" fillId="14" borderId="59" xfId="0" applyFont="1" applyFill="1" applyBorder="1" applyAlignment="1">
      <alignment horizontal="center"/>
    </xf>
    <xf numFmtId="0" fontId="17" fillId="14" borderId="64" xfId="0" applyFont="1" applyFill="1" applyBorder="1" applyAlignment="1">
      <alignment horizontal="center"/>
    </xf>
    <xf numFmtId="0" fontId="17" fillId="14" borderId="60" xfId="0" applyFont="1" applyFill="1" applyBorder="1" applyAlignment="1">
      <alignment horizontal="center"/>
    </xf>
    <xf numFmtId="0" fontId="0" fillId="0" borderId="41" xfId="0" applyBorder="1" applyAlignment="1">
      <alignment horizontal="center"/>
    </xf>
    <xf numFmtId="0" fontId="0" fillId="0" borderId="42" xfId="0" applyBorder="1" applyAlignment="1">
      <alignment horizontal="center"/>
    </xf>
    <xf numFmtId="0" fontId="0" fillId="18" borderId="45" xfId="0" applyFill="1" applyBorder="1" applyAlignment="1">
      <alignment horizontal="left" vertical="center" wrapText="1"/>
    </xf>
    <xf numFmtId="0" fontId="0" fillId="18" borderId="66" xfId="0" applyFill="1" applyBorder="1" applyAlignment="1">
      <alignment horizontal="left" vertical="center" wrapText="1"/>
    </xf>
    <xf numFmtId="0" fontId="0" fillId="18" borderId="46" xfId="0" applyFill="1" applyBorder="1" applyAlignment="1">
      <alignment horizontal="left" vertical="center" wrapText="1"/>
    </xf>
    <xf numFmtId="0" fontId="3" fillId="2" borderId="1" xfId="0" applyFont="1" applyFill="1" applyBorder="1" applyAlignment="1">
      <alignment horizontal="center"/>
    </xf>
    <xf numFmtId="0" fontId="0" fillId="0" borderId="0" xfId="0" applyAlignment="1">
      <alignment horizontal="center"/>
    </xf>
    <xf numFmtId="0" fontId="1" fillId="19" borderId="22" xfId="0" applyFont="1" applyFill="1" applyBorder="1" applyAlignment="1">
      <alignment horizontal="center"/>
    </xf>
    <xf numFmtId="0" fontId="1" fillId="19" borderId="24" xfId="0" applyFont="1" applyFill="1" applyBorder="1" applyAlignment="1">
      <alignment horizontal="center"/>
    </xf>
    <xf numFmtId="0" fontId="15" fillId="3" borderId="14" xfId="0" applyFont="1" applyFill="1" applyBorder="1" applyAlignment="1">
      <alignment horizontal="left"/>
    </xf>
    <xf numFmtId="0" fontId="16" fillId="3" borderId="2" xfId="0" applyFont="1" applyFill="1" applyBorder="1" applyAlignment="1">
      <alignment horizontal="left"/>
    </xf>
    <xf numFmtId="0" fontId="12" fillId="13" borderId="9" xfId="0" applyFont="1" applyFill="1" applyBorder="1" applyAlignment="1">
      <alignment horizontal="center" vertical="center" wrapText="1"/>
    </xf>
    <xf numFmtId="0" fontId="12" fillId="13" borderId="39" xfId="0" applyFont="1" applyFill="1" applyBorder="1" applyAlignment="1">
      <alignment horizontal="center" vertical="center" wrapText="1"/>
    </xf>
    <xf numFmtId="0" fontId="12" fillId="13" borderId="10" xfId="0" applyFont="1" applyFill="1" applyBorder="1" applyAlignment="1">
      <alignment horizontal="center" vertical="center" wrapText="1"/>
    </xf>
    <xf numFmtId="0" fontId="12" fillId="13" borderId="55" xfId="0" applyFont="1" applyFill="1" applyBorder="1" applyAlignment="1">
      <alignment horizontal="center" vertical="center" wrapText="1"/>
    </xf>
    <xf numFmtId="0" fontId="12" fillId="13" borderId="0" xfId="0" applyFont="1" applyFill="1" applyAlignment="1">
      <alignment horizontal="center" vertical="center" wrapText="1"/>
    </xf>
    <xf numFmtId="0" fontId="12" fillId="13" borderId="56" xfId="0" applyFont="1" applyFill="1" applyBorder="1" applyAlignment="1">
      <alignment horizontal="center" vertical="center" wrapText="1"/>
    </xf>
    <xf numFmtId="0" fontId="12" fillId="13" borderId="11" xfId="0" applyFont="1" applyFill="1" applyBorder="1" applyAlignment="1">
      <alignment horizontal="center" vertical="center" wrapText="1"/>
    </xf>
    <xf numFmtId="0" fontId="12" fillId="13" borderId="35"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7" fillId="14" borderId="62" xfId="0" applyFont="1" applyFill="1" applyBorder="1" applyAlignment="1">
      <alignment horizontal="center"/>
    </xf>
    <xf numFmtId="0" fontId="17" fillId="14" borderId="63" xfId="0" applyFont="1" applyFill="1" applyBorder="1" applyAlignment="1">
      <alignment horizontal="center"/>
    </xf>
    <xf numFmtId="0" fontId="1" fillId="9" borderId="59" xfId="0" applyFont="1" applyFill="1" applyBorder="1" applyAlignment="1">
      <alignment horizontal="center"/>
    </xf>
    <xf numFmtId="0" fontId="1" fillId="9" borderId="64" xfId="0" applyFont="1" applyFill="1" applyBorder="1" applyAlignment="1">
      <alignment horizontal="center"/>
    </xf>
    <xf numFmtId="0" fontId="1" fillId="9" borderId="60" xfId="0" applyFont="1" applyFill="1" applyBorder="1" applyAlignment="1">
      <alignment horizontal="center"/>
    </xf>
    <xf numFmtId="0" fontId="18" fillId="11" borderId="43" xfId="0" applyFont="1" applyFill="1" applyBorder="1" applyAlignment="1">
      <alignment horizontal="left" vertical="center" wrapText="1"/>
    </xf>
    <xf numFmtId="0" fontId="18" fillId="11" borderId="65" xfId="0" applyFont="1" applyFill="1" applyBorder="1" applyAlignment="1">
      <alignment horizontal="left" vertical="center" wrapText="1"/>
    </xf>
    <xf numFmtId="0" fontId="18" fillId="11" borderId="44" xfId="0" applyFont="1" applyFill="1" applyBorder="1" applyAlignment="1">
      <alignment horizontal="left" vertical="center" wrapText="1"/>
    </xf>
    <xf numFmtId="0" fontId="1" fillId="10" borderId="6" xfId="0" applyFont="1" applyFill="1" applyBorder="1" applyAlignment="1">
      <alignment horizontal="left" vertical="center" wrapText="1"/>
    </xf>
    <xf numFmtId="0" fontId="17" fillId="21" borderId="59" xfId="0" applyFont="1" applyFill="1" applyBorder="1" applyAlignment="1">
      <alignment horizontal="center" wrapText="1"/>
    </xf>
    <xf numFmtId="0" fontId="17" fillId="21" borderId="64" xfId="0" applyFont="1" applyFill="1" applyBorder="1" applyAlignment="1">
      <alignment horizontal="center" wrapText="1"/>
    </xf>
    <xf numFmtId="0" fontId="17" fillId="21" borderId="60" xfId="0" applyFont="1" applyFill="1" applyBorder="1" applyAlignment="1">
      <alignment horizontal="center" wrapText="1"/>
    </xf>
    <xf numFmtId="0" fontId="1" fillId="0" borderId="69" xfId="0" applyFont="1" applyBorder="1" applyAlignment="1">
      <alignment horizontal="center"/>
    </xf>
    <xf numFmtId="0" fontId="0" fillId="0" borderId="1" xfId="0" applyBorder="1" applyAlignment="1">
      <alignment horizontal="center"/>
    </xf>
    <xf numFmtId="0" fontId="0" fillId="0" borderId="7" xfId="0" applyBorder="1" applyAlignment="1">
      <alignment horizontal="center"/>
    </xf>
    <xf numFmtId="0" fontId="0" fillId="0" borderId="2" xfId="0" applyBorder="1" applyAlignment="1">
      <alignment horizontal="center"/>
    </xf>
    <xf numFmtId="0" fontId="0" fillId="0" borderId="13" xfId="0" applyBorder="1" applyAlignment="1">
      <alignment horizontal="center"/>
    </xf>
    <xf numFmtId="0" fontId="18" fillId="0" borderId="0" xfId="0" applyFont="1" applyAlignment="1">
      <alignment horizontal="center" wrapText="1"/>
    </xf>
    <xf numFmtId="0" fontId="1" fillId="9" borderId="50" xfId="0" applyFont="1" applyFill="1" applyBorder="1" applyAlignment="1">
      <alignment horizontal="center" vertical="center" wrapText="1"/>
    </xf>
    <xf numFmtId="0" fontId="1" fillId="9" borderId="51" xfId="0" applyFont="1" applyFill="1" applyBorder="1" applyAlignment="1">
      <alignment horizontal="center" vertical="center" wrapText="1"/>
    </xf>
    <xf numFmtId="0" fontId="1" fillId="9" borderId="52" xfId="0" applyFont="1" applyFill="1" applyBorder="1" applyAlignment="1">
      <alignment horizontal="center" vertical="center" wrapText="1"/>
    </xf>
    <xf numFmtId="0" fontId="1" fillId="9" borderId="58" xfId="0" applyFont="1" applyFill="1" applyBorder="1" applyAlignment="1">
      <alignment horizontal="center" vertical="center" wrapText="1"/>
    </xf>
    <xf numFmtId="0" fontId="1" fillId="9" borderId="67" xfId="0" applyFont="1" applyFill="1" applyBorder="1" applyAlignment="1">
      <alignment horizontal="center" vertical="center" wrapText="1"/>
    </xf>
    <xf numFmtId="0" fontId="1" fillId="9" borderId="68" xfId="0" applyFont="1" applyFill="1" applyBorder="1" applyAlignment="1">
      <alignment horizontal="center" vertical="center" wrapText="1"/>
    </xf>
    <xf numFmtId="0" fontId="1" fillId="3" borderId="4" xfId="0" applyFont="1" applyFill="1" applyBorder="1" applyAlignment="1">
      <alignment horizontal="center" vertical="center"/>
    </xf>
    <xf numFmtId="0" fontId="1" fillId="3" borderId="3" xfId="0" applyFont="1" applyFill="1" applyBorder="1" applyAlignment="1">
      <alignment horizontal="center" vertical="center"/>
    </xf>
    <xf numFmtId="0" fontId="1" fillId="3" borderId="5" xfId="0" applyFont="1" applyFill="1" applyBorder="1" applyAlignment="1">
      <alignment horizontal="center" vertical="center"/>
    </xf>
    <xf numFmtId="0" fontId="1" fillId="9" borderId="36" xfId="0" applyFont="1" applyFill="1" applyBorder="1" applyAlignment="1">
      <alignment horizontal="center" vertical="center" wrapText="1"/>
    </xf>
    <xf numFmtId="0" fontId="1" fillId="9" borderId="37" xfId="0" applyFont="1" applyFill="1" applyBorder="1" applyAlignment="1">
      <alignment horizontal="center" vertical="center" wrapText="1"/>
    </xf>
    <xf numFmtId="0" fontId="1" fillId="9" borderId="77" xfId="0" applyFont="1" applyFill="1" applyBorder="1" applyAlignment="1">
      <alignment horizontal="center" vertical="center" wrapText="1"/>
    </xf>
    <xf numFmtId="0" fontId="7" fillId="9" borderId="45" xfId="0" applyFont="1" applyFill="1" applyBorder="1" applyAlignment="1">
      <alignment horizontal="center" vertical="center" wrapText="1"/>
    </xf>
    <xf numFmtId="0" fontId="7" fillId="9" borderId="46" xfId="0" applyFont="1" applyFill="1" applyBorder="1" applyAlignment="1">
      <alignment horizontal="center" vertical="center" wrapText="1"/>
    </xf>
    <xf numFmtId="0" fontId="7" fillId="7" borderId="62" xfId="0" applyFont="1" applyFill="1" applyBorder="1" applyAlignment="1">
      <alignment horizontal="center" vertical="center" wrapText="1"/>
    </xf>
    <xf numFmtId="0" fontId="7" fillId="7" borderId="74" xfId="0" applyFont="1" applyFill="1" applyBorder="1" applyAlignment="1">
      <alignment horizontal="center" vertical="center" wrapText="1"/>
    </xf>
    <xf numFmtId="0" fontId="1" fillId="0" borderId="0" xfId="0" applyFont="1" applyAlignment="1">
      <alignment horizontal="left"/>
    </xf>
    <xf numFmtId="0" fontId="0" fillId="0" borderId="6" xfId="0" applyBorder="1" applyAlignment="1">
      <alignment horizontal="left" vertical="top" wrapText="1"/>
    </xf>
    <xf numFmtId="0" fontId="0" fillId="0" borderId="1" xfId="0" applyBorder="1" applyAlignment="1">
      <alignment horizontal="left" vertical="top" wrapText="1"/>
    </xf>
    <xf numFmtId="0" fontId="0" fillId="0" borderId="7" xfId="0" applyBorder="1" applyAlignment="1">
      <alignment horizontal="left" vertical="top" wrapText="1"/>
    </xf>
    <xf numFmtId="0" fontId="21" fillId="0" borderId="6" xfId="0" applyFont="1" applyBorder="1" applyAlignment="1">
      <alignment wrapText="1"/>
    </xf>
    <xf numFmtId="0" fontId="26" fillId="0" borderId="1" xfId="0" applyFont="1" applyBorder="1" applyAlignment="1">
      <alignment wrapText="1"/>
    </xf>
    <xf numFmtId="0" fontId="26" fillId="0" borderId="7" xfId="0" applyFont="1" applyBorder="1" applyAlignment="1">
      <alignment wrapText="1"/>
    </xf>
    <xf numFmtId="0" fontId="26" fillId="0" borderId="6" xfId="0" applyFont="1" applyBorder="1" applyAlignment="1">
      <alignment wrapText="1"/>
    </xf>
    <xf numFmtId="0" fontId="0" fillId="0" borderId="75" xfId="0" applyBorder="1" applyAlignment="1">
      <alignment horizontal="left" vertical="center" wrapText="1"/>
    </xf>
    <xf numFmtId="0" fontId="0" fillId="0" borderId="39" xfId="0" applyBorder="1" applyAlignment="1">
      <alignment horizontal="left" vertical="center" wrapText="1"/>
    </xf>
    <xf numFmtId="0" fontId="0" fillId="0" borderId="73" xfId="0" applyBorder="1" applyAlignment="1">
      <alignment horizontal="left" vertical="center" wrapText="1"/>
    </xf>
    <xf numFmtId="0" fontId="0" fillId="0" borderId="76" xfId="0" applyBorder="1" applyAlignment="1">
      <alignment horizontal="left" vertical="center" wrapText="1"/>
    </xf>
    <xf numFmtId="0" fontId="0" fillId="0" borderId="35" xfId="0" applyBorder="1" applyAlignment="1">
      <alignment horizontal="left" vertical="center" wrapText="1"/>
    </xf>
    <xf numFmtId="0" fontId="0" fillId="0" borderId="34" xfId="0" applyBorder="1" applyAlignment="1">
      <alignment horizontal="left" vertical="center" wrapText="1"/>
    </xf>
    <xf numFmtId="0" fontId="7" fillId="9" borderId="40" xfId="0" applyFont="1" applyFill="1" applyBorder="1" applyAlignment="1">
      <alignment horizontal="center" vertical="center"/>
    </xf>
    <xf numFmtId="0" fontId="7" fillId="9" borderId="41" xfId="0" applyFont="1" applyFill="1" applyBorder="1" applyAlignment="1">
      <alignment horizontal="center" vertical="center"/>
    </xf>
    <xf numFmtId="0" fontId="7" fillId="9" borderId="42" xfId="0" applyFont="1" applyFill="1" applyBorder="1" applyAlignment="1">
      <alignment horizontal="center" vertical="center"/>
    </xf>
    <xf numFmtId="0" fontId="1" fillId="9" borderId="38" xfId="0" applyFont="1" applyFill="1" applyBorder="1" applyAlignment="1">
      <alignment horizontal="center" vertical="center" wrapText="1"/>
    </xf>
    <xf numFmtId="0" fontId="7" fillId="9" borderId="43" xfId="0" applyFont="1" applyFill="1" applyBorder="1" applyAlignment="1">
      <alignment horizontal="center" vertical="center" wrapText="1"/>
    </xf>
    <xf numFmtId="0" fontId="7" fillId="9" borderId="44" xfId="0" applyFont="1" applyFill="1" applyBorder="1" applyAlignment="1">
      <alignment horizontal="center" vertical="center" wrapText="1"/>
    </xf>
    <xf numFmtId="0" fontId="7" fillId="9" borderId="50" xfId="0" applyFont="1" applyFill="1" applyBorder="1" applyAlignment="1">
      <alignment horizontal="center" vertical="center" wrapText="1"/>
    </xf>
    <xf numFmtId="0" fontId="7" fillId="9" borderId="26" xfId="0" applyFont="1" applyFill="1" applyBorder="1" applyAlignment="1">
      <alignment horizontal="center" vertical="center" wrapText="1"/>
    </xf>
    <xf numFmtId="0" fontId="7" fillId="9" borderId="58" xfId="0" applyFont="1" applyFill="1" applyBorder="1" applyAlignment="1">
      <alignment horizontal="center" vertical="center" wrapText="1"/>
    </xf>
    <xf numFmtId="0" fontId="7" fillId="0" borderId="0" xfId="0" applyFont="1" applyAlignment="1">
      <alignment horizontal="center" vertical="center" wrapText="1"/>
    </xf>
    <xf numFmtId="164" fontId="7" fillId="7" borderId="67" xfId="1" applyNumberFormat="1" applyFont="1" applyFill="1" applyBorder="1" applyAlignment="1">
      <alignment horizontal="center" vertical="center" wrapText="1"/>
    </xf>
    <xf numFmtId="164" fontId="7" fillId="7" borderId="68" xfId="1" applyNumberFormat="1" applyFont="1" applyFill="1" applyBorder="1" applyAlignment="1">
      <alignment horizontal="center" vertical="center" wrapText="1"/>
    </xf>
    <xf numFmtId="0" fontId="1" fillId="12" borderId="22" xfId="0" applyFont="1" applyFill="1" applyBorder="1" applyAlignment="1">
      <alignment horizontal="center" vertical="center" wrapText="1"/>
    </xf>
    <xf numFmtId="0" fontId="1" fillId="12" borderId="23" xfId="0" applyFont="1" applyFill="1" applyBorder="1" applyAlignment="1">
      <alignment horizontal="center" vertical="center" wrapText="1"/>
    </xf>
    <xf numFmtId="0" fontId="1" fillId="12" borderId="24" xfId="0" applyFont="1" applyFill="1" applyBorder="1" applyAlignment="1">
      <alignment horizontal="center" vertical="center" wrapText="1"/>
    </xf>
    <xf numFmtId="0" fontId="1" fillId="3" borderId="6" xfId="0" applyFont="1" applyFill="1" applyBorder="1" applyAlignment="1"/>
    <xf numFmtId="0" fontId="0" fillId="3" borderId="1" xfId="0" applyFill="1" applyBorder="1" applyAlignment="1"/>
  </cellXfs>
  <cellStyles count="2">
    <cellStyle name="Normal" xfId="0" builtinId="0"/>
    <cellStyle name="Percent" xfId="1" builtinId="5"/>
  </cellStyles>
  <dxfs count="10">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strike val="0"/>
        <color auto="1"/>
      </font>
      <numFmt numFmtId="0" formatCode="General"/>
      <fill>
        <patternFill>
          <bgColor theme="5" tint="0.39994506668294322"/>
        </patternFill>
      </fill>
    </dxf>
    <dxf>
      <font>
        <color rgb="FFC00000"/>
      </font>
      <fill>
        <patternFill>
          <bgColor rgb="FFFFFF00"/>
        </patternFill>
      </fill>
    </dxf>
    <dxf>
      <fill>
        <patternFill>
          <bgColor theme="1"/>
        </patternFill>
      </fill>
    </dxf>
  </dxfs>
  <tableStyles count="0" defaultTableStyle="TableStyleMedium2" defaultPivotStyle="PivotStyleLight16"/>
  <colors>
    <mruColors>
      <color rgb="FFE7E6E6"/>
      <color rgb="FFFFFFCC"/>
      <color rgb="FFAEAAAA"/>
      <color rgb="FFFF99CC"/>
      <color rgb="FFFFDF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checked="Checked" firstButton="1" fmlaLink="$K$16" lockText="1" noThreeD="1"/>
</file>

<file path=xl/ctrlProps/ctrlProp6.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4526280</xdr:colOff>
          <xdr:row>152</xdr:row>
          <xdr:rowOff>175260</xdr:rowOff>
        </xdr:from>
        <xdr:to>
          <xdr:col>3</xdr:col>
          <xdr:colOff>365760</xdr:colOff>
          <xdr:row>154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4061460</xdr:colOff>
          <xdr:row>160</xdr:row>
          <xdr:rowOff>152400</xdr:rowOff>
        </xdr:from>
        <xdr:to>
          <xdr:col>3</xdr:col>
          <xdr:colOff>0</xdr:colOff>
          <xdr:row>162</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4145280</xdr:colOff>
          <xdr:row>178</xdr:row>
          <xdr:rowOff>175260</xdr:rowOff>
        </xdr:from>
        <xdr:to>
          <xdr:col>3</xdr:col>
          <xdr:colOff>0</xdr:colOff>
          <xdr:row>180</xdr:row>
          <xdr:rowOff>30480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4107180</xdr:colOff>
          <xdr:row>139</xdr:row>
          <xdr:rowOff>152400</xdr:rowOff>
        </xdr:from>
        <xdr:to>
          <xdr:col>3</xdr:col>
          <xdr:colOff>0</xdr:colOff>
          <xdr:row>141</xdr:row>
          <xdr:rowOff>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22860</xdr:colOff>
          <xdr:row>15</xdr:row>
          <xdr:rowOff>0</xdr:rowOff>
        </xdr:from>
        <xdr:to>
          <xdr:col>10</xdr:col>
          <xdr:colOff>68580</xdr:colOff>
          <xdr:row>15</xdr:row>
          <xdr:rowOff>213360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uk-UA" sz="800" b="0" i="0" u="none" strike="noStrike" baseline="0">
                  <a:solidFill>
                    <a:srgbClr val="000000"/>
                  </a:solidFill>
                  <a:latin typeface="Segoe UI"/>
                  <a:cs typeface="Segoe UI"/>
                </a:rPr>
                <a:t>Local SAV</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15</xdr:row>
          <xdr:rowOff>182880</xdr:rowOff>
        </xdr:from>
        <xdr:to>
          <xdr:col>10</xdr:col>
          <xdr:colOff>68580</xdr:colOff>
          <xdr:row>15</xdr:row>
          <xdr:rowOff>403860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7432" rIns="0" bIns="27432" anchor="ctr" upright="1"/>
            <a:lstStyle/>
            <a:p>
              <a:pPr algn="l" rtl="0">
                <a:defRPr sz="1000"/>
              </a:pPr>
              <a:r>
                <a:rPr lang="uk-UA" sz="800" b="0" i="0" u="none" strike="noStrike" baseline="0">
                  <a:solidFill>
                    <a:srgbClr val="000000"/>
                  </a:solidFill>
                  <a:latin typeface="Segoe UI"/>
                  <a:cs typeface="Segoe UI"/>
                </a:rPr>
                <a:t>BaseSpace SAV</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M947\2024\M947-24-014\M947-24-014_accessFINAL_noHeatStep.xlsx" TargetMode="External"/><Relationship Id="rId1" Type="http://schemas.openxmlformats.org/officeDocument/2006/relationships/externalLinkPath" Target="file:///Z:\M947\2024\M947-24-014\M947-24-014_accessFINAL_noHeatSt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brary Prep"/>
      <sheetName val="Raw Read Routing"/>
      <sheetName val="SampleSheet_SN"/>
      <sheetName val="SampleSheet_LRM"/>
      <sheetName val="Indices"/>
      <sheetName val="samples_txt"/>
      <sheetName val="PulseNet2pt0"/>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9"/>
  <sheetViews>
    <sheetView topLeftCell="C1" zoomScale="70" zoomScaleNormal="70" workbookViewId="0">
      <selection activeCell="M17" sqref="M17"/>
    </sheetView>
  </sheetViews>
  <sheetFormatPr defaultRowHeight="14.45"/>
  <cols>
    <col min="1" max="1" width="13.5703125" customWidth="1"/>
    <col min="2" max="2" width="37.28515625" bestFit="1" customWidth="1"/>
    <col min="3" max="3" width="73.7109375" customWidth="1"/>
    <col min="4" max="4" width="22" customWidth="1"/>
    <col min="5" max="5" width="16.42578125" customWidth="1"/>
    <col min="6" max="6" width="12.42578125" customWidth="1"/>
    <col min="7" max="7" width="15.7109375" customWidth="1"/>
    <col min="8" max="8" width="12.5703125" customWidth="1"/>
    <col min="9" max="9" width="19.28515625" customWidth="1"/>
    <col min="10" max="10" width="20.28515625" customWidth="1"/>
    <col min="11" max="11" width="23.28515625" customWidth="1"/>
    <col min="12" max="12" width="19.42578125" customWidth="1"/>
    <col min="13" max="13" width="18.42578125" customWidth="1"/>
  </cols>
  <sheetData>
    <row r="1" spans="1:13" ht="15" thickBot="1">
      <c r="B1" s="246" t="s">
        <v>0</v>
      </c>
      <c r="C1" s="247"/>
    </row>
    <row r="2" spans="1:13" ht="15" customHeight="1">
      <c r="B2" s="3" t="s">
        <v>1</v>
      </c>
      <c r="C2" s="12" t="s">
        <v>2</v>
      </c>
      <c r="E2" s="252" t="s">
        <v>3</v>
      </c>
      <c r="F2" s="253"/>
      <c r="G2" s="254"/>
      <c r="I2" s="263" t="s">
        <v>4</v>
      </c>
      <c r="J2" s="264"/>
      <c r="K2" s="265"/>
    </row>
    <row r="3" spans="1:13" ht="14.65" customHeight="1">
      <c r="B3" s="3" t="s">
        <v>5</v>
      </c>
      <c r="C3" s="13">
        <v>45484</v>
      </c>
      <c r="E3" s="255"/>
      <c r="F3" s="256"/>
      <c r="G3" s="257"/>
      <c r="I3" s="130" t="s">
        <v>6</v>
      </c>
      <c r="J3" s="266" t="s">
        <v>7</v>
      </c>
      <c r="K3" s="243" t="s">
        <v>8</v>
      </c>
    </row>
    <row r="4" spans="1:13">
      <c r="B4" s="3" t="s">
        <v>9</v>
      </c>
      <c r="C4" s="12" t="s">
        <v>10</v>
      </c>
      <c r="E4" s="255"/>
      <c r="F4" s="256"/>
      <c r="G4" s="257"/>
      <c r="I4" s="131" t="s">
        <v>11</v>
      </c>
      <c r="J4" s="267"/>
      <c r="K4" s="244"/>
    </row>
    <row r="5" spans="1:13" ht="15" customHeight="1">
      <c r="B5" s="3" t="s">
        <v>12</v>
      </c>
      <c r="C5" s="12" t="s">
        <v>13</v>
      </c>
      <c r="E5" s="258"/>
      <c r="F5" s="259"/>
      <c r="G5" s="260"/>
      <c r="H5" s="57"/>
      <c r="I5" s="269" t="s">
        <v>14</v>
      </c>
      <c r="J5" s="267"/>
      <c r="K5" s="244"/>
    </row>
    <row r="6" spans="1:13" ht="15" customHeight="1">
      <c r="B6" s="3" t="s">
        <v>15</v>
      </c>
      <c r="C6" s="12" t="s">
        <v>16</v>
      </c>
      <c r="E6" s="90"/>
      <c r="F6" s="90"/>
      <c r="G6" s="90"/>
      <c r="H6" s="57"/>
      <c r="I6" s="269"/>
      <c r="J6" s="267"/>
      <c r="K6" s="244"/>
    </row>
    <row r="7" spans="1:13" ht="15" customHeight="1">
      <c r="B7" s="3" t="s">
        <v>17</v>
      </c>
      <c r="C7" s="13">
        <v>45484</v>
      </c>
      <c r="E7" s="57"/>
      <c r="F7" s="57"/>
      <c r="G7" s="57"/>
      <c r="H7" s="57"/>
      <c r="I7" s="241"/>
      <c r="J7" s="267"/>
      <c r="K7" s="244"/>
    </row>
    <row r="8" spans="1:13" ht="15" thickBot="1">
      <c r="B8" s="92" t="s">
        <v>18</v>
      </c>
      <c r="C8" s="93" t="s">
        <v>10</v>
      </c>
      <c r="E8" s="57"/>
      <c r="F8" s="57"/>
      <c r="G8" s="57"/>
      <c r="H8" s="57"/>
      <c r="I8" s="242"/>
      <c r="J8" s="268"/>
      <c r="K8" s="245"/>
    </row>
    <row r="9" spans="1:13" ht="36" customHeight="1">
      <c r="B9" s="196" t="s">
        <v>19</v>
      </c>
      <c r="C9" s="197"/>
      <c r="E9" s="57"/>
      <c r="F9" s="57"/>
      <c r="G9" s="57"/>
      <c r="H9" s="57"/>
      <c r="K9" s="31"/>
    </row>
    <row r="10" spans="1:13" ht="13.5" customHeight="1">
      <c r="B10" s="198"/>
      <c r="C10" s="199"/>
    </row>
    <row r="11" spans="1:13">
      <c r="D11" s="79" t="s">
        <v>20</v>
      </c>
      <c r="F11" s="192" t="s">
        <v>20</v>
      </c>
      <c r="G11" s="193"/>
      <c r="H11" s="21"/>
      <c r="L11" s="29" t="s">
        <v>20</v>
      </c>
    </row>
    <row r="12" spans="1:13" ht="56.25" customHeight="1" thickBot="1">
      <c r="A12" s="122" t="s">
        <v>21</v>
      </c>
      <c r="B12" s="5" t="s">
        <v>22</v>
      </c>
      <c r="C12" s="6" t="s">
        <v>23</v>
      </c>
      <c r="D12" s="80" t="s">
        <v>24</v>
      </c>
      <c r="E12" s="5" t="s">
        <v>25</v>
      </c>
      <c r="F12" s="7" t="s">
        <v>26</v>
      </c>
      <c r="G12" s="8" t="s">
        <v>27</v>
      </c>
      <c r="H12" s="22" t="s">
        <v>28</v>
      </c>
      <c r="I12" s="5" t="s">
        <v>29</v>
      </c>
      <c r="J12" s="5" t="s">
        <v>30</v>
      </c>
      <c r="K12" s="5" t="s">
        <v>31</v>
      </c>
      <c r="L12" s="7" t="s">
        <v>32</v>
      </c>
      <c r="M12" s="5" t="s">
        <v>33</v>
      </c>
    </row>
    <row r="13" spans="1:13">
      <c r="A13" s="68" t="s">
        <v>34</v>
      </c>
      <c r="B13" s="123" t="s">
        <v>35</v>
      </c>
      <c r="C13" s="85" t="s">
        <v>36</v>
      </c>
      <c r="D13" s="84"/>
      <c r="E13" s="74">
        <v>5</v>
      </c>
      <c r="F13" s="75">
        <v>46.2</v>
      </c>
      <c r="G13" s="146">
        <v>2</v>
      </c>
      <c r="H13" s="15">
        <v>10</v>
      </c>
      <c r="I13" s="23">
        <f>(30-H13)</f>
        <v>20</v>
      </c>
      <c r="J13" s="51">
        <f>F13*H13</f>
        <v>462</v>
      </c>
      <c r="K13" s="12" t="s">
        <v>37</v>
      </c>
      <c r="L13" s="54"/>
      <c r="M13" s="15"/>
    </row>
    <row r="14" spans="1:13">
      <c r="A14" s="69" t="s">
        <v>38</v>
      </c>
      <c r="B14" s="128" t="s">
        <v>39</v>
      </c>
      <c r="C14" s="85" t="s">
        <v>36</v>
      </c>
      <c r="D14" s="82"/>
      <c r="E14" s="12">
        <v>5</v>
      </c>
      <c r="F14" s="30">
        <v>74</v>
      </c>
      <c r="G14" s="147">
        <v>1.94</v>
      </c>
      <c r="H14" s="12">
        <v>10</v>
      </c>
      <c r="I14" s="24">
        <f t="shared" ref="I14:I44" si="0">(30-H14)</f>
        <v>20</v>
      </c>
      <c r="J14" s="52">
        <f t="shared" ref="J14:J44" si="1">F14*H14</f>
        <v>740</v>
      </c>
      <c r="K14" s="12" t="s">
        <v>40</v>
      </c>
      <c r="L14" s="55"/>
      <c r="M14" s="12"/>
    </row>
    <row r="15" spans="1:13">
      <c r="A15" s="69" t="s">
        <v>41</v>
      </c>
      <c r="B15" s="4" t="s">
        <v>42</v>
      </c>
      <c r="C15" s="4" t="s">
        <v>36</v>
      </c>
      <c r="D15" s="82"/>
      <c r="E15" s="12">
        <v>5</v>
      </c>
      <c r="F15" s="30">
        <v>14.5</v>
      </c>
      <c r="G15" s="147">
        <v>1.91</v>
      </c>
      <c r="H15" s="12">
        <v>10</v>
      </c>
      <c r="I15" s="24">
        <f t="shared" si="0"/>
        <v>20</v>
      </c>
      <c r="J15" s="52">
        <f t="shared" si="1"/>
        <v>145</v>
      </c>
      <c r="K15" s="12" t="s">
        <v>43</v>
      </c>
      <c r="L15" s="55"/>
      <c r="M15" s="12"/>
    </row>
    <row r="16" spans="1:13" ht="15" thickBot="1">
      <c r="A16" s="70" t="s">
        <v>44</v>
      </c>
      <c r="B16" s="17" t="s">
        <v>45</v>
      </c>
      <c r="C16" s="17" t="s">
        <v>36</v>
      </c>
      <c r="D16" s="83"/>
      <c r="E16" s="18">
        <v>5</v>
      </c>
      <c r="F16" s="19">
        <v>31.3</v>
      </c>
      <c r="G16" s="148">
        <v>1.95</v>
      </c>
      <c r="H16" s="18">
        <v>10</v>
      </c>
      <c r="I16" s="25">
        <f t="shared" si="0"/>
        <v>20</v>
      </c>
      <c r="J16" s="53">
        <f t="shared" si="1"/>
        <v>313</v>
      </c>
      <c r="K16" s="18" t="s">
        <v>46</v>
      </c>
      <c r="L16" s="56"/>
      <c r="M16" s="18"/>
    </row>
    <row r="17" spans="1:13" ht="15" thickBot="1">
      <c r="A17" s="68" t="s">
        <v>47</v>
      </c>
      <c r="B17" s="14" t="s">
        <v>48</v>
      </c>
      <c r="C17" s="14" t="s">
        <v>49</v>
      </c>
      <c r="D17" s="81"/>
      <c r="E17" s="15">
        <v>1.6</v>
      </c>
      <c r="F17" s="16">
        <v>62.5</v>
      </c>
      <c r="G17" s="146">
        <v>1.82</v>
      </c>
      <c r="H17" s="15">
        <v>10</v>
      </c>
      <c r="I17" s="23">
        <f t="shared" si="0"/>
        <v>20</v>
      </c>
      <c r="J17" s="51">
        <f t="shared" si="1"/>
        <v>625</v>
      </c>
      <c r="K17" s="18" t="s">
        <v>50</v>
      </c>
      <c r="L17" s="54"/>
      <c r="M17" s="15"/>
    </row>
    <row r="18" spans="1:13">
      <c r="A18" s="69" t="s">
        <v>51</v>
      </c>
      <c r="B18" s="4" t="s">
        <v>52</v>
      </c>
      <c r="C18" s="4" t="s">
        <v>49</v>
      </c>
      <c r="D18" s="82"/>
      <c r="E18" s="12">
        <v>1.6</v>
      </c>
      <c r="F18" s="30">
        <v>40.700000000000003</v>
      </c>
      <c r="G18" s="147">
        <v>1.85</v>
      </c>
      <c r="H18" s="12"/>
      <c r="I18" s="24">
        <f t="shared" si="0"/>
        <v>30</v>
      </c>
      <c r="J18" s="52">
        <f t="shared" si="1"/>
        <v>0</v>
      </c>
      <c r="K18" s="12" t="s">
        <v>53</v>
      </c>
      <c r="L18" s="55"/>
      <c r="M18" s="12"/>
    </row>
    <row r="19" spans="1:13">
      <c r="A19" s="69" t="s">
        <v>54</v>
      </c>
      <c r="B19" s="4" t="s">
        <v>55</v>
      </c>
      <c r="C19" s="4" t="s">
        <v>49</v>
      </c>
      <c r="D19" s="82"/>
      <c r="E19" s="12">
        <v>1.6</v>
      </c>
      <c r="F19" s="30">
        <v>11.6</v>
      </c>
      <c r="G19" s="147">
        <v>1.81</v>
      </c>
      <c r="H19" s="12"/>
      <c r="I19" s="24">
        <f t="shared" si="0"/>
        <v>30</v>
      </c>
      <c r="J19" s="52">
        <f t="shared" si="1"/>
        <v>0</v>
      </c>
      <c r="K19" s="12" t="s">
        <v>56</v>
      </c>
      <c r="L19" s="55"/>
      <c r="M19" s="12"/>
    </row>
    <row r="20" spans="1:13" ht="15" thickBot="1">
      <c r="A20" s="70" t="s">
        <v>57</v>
      </c>
      <c r="B20" s="17" t="s">
        <v>58</v>
      </c>
      <c r="C20" s="17" t="s">
        <v>49</v>
      </c>
      <c r="D20" s="83"/>
      <c r="E20" s="18">
        <v>1.6</v>
      </c>
      <c r="F20" s="19">
        <v>45.4</v>
      </c>
      <c r="G20" s="148">
        <v>1.84</v>
      </c>
      <c r="H20" s="18"/>
      <c r="I20" s="25">
        <f t="shared" si="0"/>
        <v>30</v>
      </c>
      <c r="J20" s="53">
        <f t="shared" si="1"/>
        <v>0</v>
      </c>
      <c r="K20" s="18" t="s">
        <v>59</v>
      </c>
      <c r="L20" s="56"/>
      <c r="M20" s="18"/>
    </row>
    <row r="21" spans="1:13">
      <c r="A21" s="68" t="s">
        <v>60</v>
      </c>
      <c r="B21" s="14" t="s">
        <v>61</v>
      </c>
      <c r="C21" s="14" t="s">
        <v>62</v>
      </c>
      <c r="D21" s="81"/>
      <c r="E21" s="15">
        <v>5</v>
      </c>
      <c r="F21" s="16">
        <v>63.5</v>
      </c>
      <c r="G21" s="146">
        <v>2.0099999999999998</v>
      </c>
      <c r="H21" s="15"/>
      <c r="I21" s="23">
        <f t="shared" si="0"/>
        <v>30</v>
      </c>
      <c r="J21" s="51">
        <f t="shared" si="1"/>
        <v>0</v>
      </c>
      <c r="K21" s="72" t="s">
        <v>63</v>
      </c>
      <c r="L21" s="54"/>
      <c r="M21" s="15"/>
    </row>
    <row r="22" spans="1:13">
      <c r="A22" s="69" t="s">
        <v>64</v>
      </c>
      <c r="B22" s="4" t="s">
        <v>65</v>
      </c>
      <c r="C22" s="4" t="s">
        <v>62</v>
      </c>
      <c r="D22" s="82"/>
      <c r="E22" s="12">
        <v>5</v>
      </c>
      <c r="F22" s="30">
        <v>338</v>
      </c>
      <c r="G22" s="147">
        <v>1.95</v>
      </c>
      <c r="H22" s="12"/>
      <c r="I22" s="24">
        <f t="shared" si="0"/>
        <v>30</v>
      </c>
      <c r="J22" s="52">
        <f t="shared" si="1"/>
        <v>0</v>
      </c>
      <c r="K22" s="12" t="s">
        <v>66</v>
      </c>
      <c r="L22" s="55"/>
      <c r="M22" s="12"/>
    </row>
    <row r="23" spans="1:13">
      <c r="A23" s="69" t="s">
        <v>67</v>
      </c>
      <c r="B23" s="4" t="s">
        <v>68</v>
      </c>
      <c r="C23" s="4" t="s">
        <v>62</v>
      </c>
      <c r="D23" s="82"/>
      <c r="E23" s="12">
        <v>5</v>
      </c>
      <c r="F23" s="30">
        <v>31</v>
      </c>
      <c r="G23" s="147">
        <v>1.94</v>
      </c>
      <c r="H23" s="12"/>
      <c r="I23" s="24">
        <f t="shared" si="0"/>
        <v>30</v>
      </c>
      <c r="J23" s="52">
        <f t="shared" si="1"/>
        <v>0</v>
      </c>
      <c r="K23" s="12" t="s">
        <v>69</v>
      </c>
      <c r="L23" s="55"/>
      <c r="M23" s="12"/>
    </row>
    <row r="24" spans="1:13" ht="15" thickBot="1">
      <c r="A24" s="70" t="s">
        <v>70</v>
      </c>
      <c r="B24" s="17" t="s">
        <v>71</v>
      </c>
      <c r="C24" s="17" t="s">
        <v>62</v>
      </c>
      <c r="D24" s="83"/>
      <c r="E24" s="18">
        <v>5</v>
      </c>
      <c r="F24" s="19">
        <v>9.09</v>
      </c>
      <c r="G24" s="148">
        <v>1.96</v>
      </c>
      <c r="H24" s="18"/>
      <c r="I24" s="25">
        <f t="shared" si="0"/>
        <v>30</v>
      </c>
      <c r="J24" s="53">
        <f t="shared" si="1"/>
        <v>0</v>
      </c>
      <c r="K24" s="18" t="s">
        <v>72</v>
      </c>
      <c r="L24" s="56"/>
      <c r="M24" s="18"/>
    </row>
    <row r="25" spans="1:13" ht="13.5" customHeight="1">
      <c r="A25" s="68" t="s">
        <v>73</v>
      </c>
      <c r="B25" s="14" t="s">
        <v>74</v>
      </c>
      <c r="C25" s="14" t="s">
        <v>75</v>
      </c>
      <c r="D25" s="81"/>
      <c r="E25" s="15">
        <v>5</v>
      </c>
      <c r="F25" s="16">
        <v>77.8</v>
      </c>
      <c r="G25" s="146">
        <v>2</v>
      </c>
      <c r="H25" s="15"/>
      <c r="I25" s="23">
        <f t="shared" si="0"/>
        <v>30</v>
      </c>
      <c r="J25" s="51">
        <f t="shared" si="1"/>
        <v>0</v>
      </c>
      <c r="K25" s="72" t="s">
        <v>76</v>
      </c>
      <c r="L25" s="54"/>
      <c r="M25" s="15"/>
    </row>
    <row r="26" spans="1:13">
      <c r="A26" s="69" t="s">
        <v>77</v>
      </c>
      <c r="B26" s="4" t="s">
        <v>78</v>
      </c>
      <c r="C26" s="4" t="s">
        <v>75</v>
      </c>
      <c r="D26" s="82"/>
      <c r="E26" s="12">
        <v>5</v>
      </c>
      <c r="F26" s="30">
        <v>38.1</v>
      </c>
      <c r="G26" s="147">
        <v>1.98</v>
      </c>
      <c r="H26" s="12"/>
      <c r="I26" s="24">
        <f t="shared" si="0"/>
        <v>30</v>
      </c>
      <c r="J26" s="52">
        <f t="shared" si="1"/>
        <v>0</v>
      </c>
      <c r="K26" s="12" t="s">
        <v>79</v>
      </c>
      <c r="L26" s="55"/>
      <c r="M26" s="12"/>
    </row>
    <row r="27" spans="1:13">
      <c r="A27" s="69" t="s">
        <v>80</v>
      </c>
      <c r="B27" s="4" t="s">
        <v>81</v>
      </c>
      <c r="C27" s="4" t="s">
        <v>75</v>
      </c>
      <c r="D27" s="82"/>
      <c r="E27" s="12">
        <v>5</v>
      </c>
      <c r="F27" s="30">
        <v>38.6</v>
      </c>
      <c r="G27" s="147">
        <v>2.0099999999999998</v>
      </c>
      <c r="H27" s="12"/>
      <c r="I27" s="24">
        <f t="shared" si="0"/>
        <v>30</v>
      </c>
      <c r="J27" s="52">
        <f t="shared" si="1"/>
        <v>0</v>
      </c>
      <c r="K27" s="12" t="s">
        <v>82</v>
      </c>
      <c r="L27" s="55"/>
      <c r="M27" s="12"/>
    </row>
    <row r="28" spans="1:13" ht="15" thickBot="1">
      <c r="A28" s="70" t="s">
        <v>83</v>
      </c>
      <c r="B28" s="17" t="s">
        <v>84</v>
      </c>
      <c r="C28" s="17" t="s">
        <v>75</v>
      </c>
      <c r="D28" s="83"/>
      <c r="E28" s="18">
        <v>5</v>
      </c>
      <c r="F28" s="19">
        <v>57.1</v>
      </c>
      <c r="G28" s="148">
        <v>1.98</v>
      </c>
      <c r="H28" s="18"/>
      <c r="I28" s="25">
        <f t="shared" si="0"/>
        <v>30</v>
      </c>
      <c r="J28" s="53">
        <f t="shared" si="1"/>
        <v>0</v>
      </c>
      <c r="K28" s="18" t="s">
        <v>85</v>
      </c>
      <c r="L28" s="56"/>
      <c r="M28" s="18"/>
    </row>
    <row r="29" spans="1:13">
      <c r="A29" s="68" t="s">
        <v>86</v>
      </c>
      <c r="B29" s="14" t="s">
        <v>87</v>
      </c>
      <c r="C29" s="14" t="s">
        <v>88</v>
      </c>
      <c r="D29" s="81"/>
      <c r="E29" s="15">
        <v>5</v>
      </c>
      <c r="F29" s="16">
        <v>138.30000000000001</v>
      </c>
      <c r="G29" s="146">
        <v>1.79</v>
      </c>
      <c r="H29" s="15"/>
      <c r="I29" s="23">
        <f t="shared" si="0"/>
        <v>30</v>
      </c>
      <c r="J29" s="51">
        <f t="shared" si="1"/>
        <v>0</v>
      </c>
      <c r="K29" s="72" t="s">
        <v>89</v>
      </c>
      <c r="L29" s="54"/>
      <c r="M29" s="15"/>
    </row>
    <row r="30" spans="1:13">
      <c r="A30" s="69" t="s">
        <v>90</v>
      </c>
      <c r="B30" s="4" t="s">
        <v>91</v>
      </c>
      <c r="C30" s="4" t="s">
        <v>88</v>
      </c>
      <c r="D30" s="82"/>
      <c r="E30" s="12">
        <v>5</v>
      </c>
      <c r="F30" s="30">
        <v>168.9</v>
      </c>
      <c r="G30" s="147">
        <v>1.8</v>
      </c>
      <c r="H30" s="12"/>
      <c r="I30" s="24">
        <f t="shared" si="0"/>
        <v>30</v>
      </c>
      <c r="J30" s="52">
        <f t="shared" si="1"/>
        <v>0</v>
      </c>
      <c r="K30" s="12" t="s">
        <v>92</v>
      </c>
      <c r="L30" s="55"/>
      <c r="M30" s="12"/>
    </row>
    <row r="31" spans="1:13">
      <c r="A31" s="69" t="s">
        <v>93</v>
      </c>
      <c r="B31" s="4" t="s">
        <v>94</v>
      </c>
      <c r="C31" s="4" t="s">
        <v>95</v>
      </c>
      <c r="D31" s="82"/>
      <c r="E31" s="12">
        <v>3</v>
      </c>
      <c r="F31" s="30">
        <v>21.8</v>
      </c>
      <c r="G31" s="147">
        <v>1.84</v>
      </c>
      <c r="H31" s="12"/>
      <c r="I31" s="24">
        <f t="shared" si="0"/>
        <v>30</v>
      </c>
      <c r="J31" s="52">
        <f t="shared" si="1"/>
        <v>0</v>
      </c>
      <c r="K31" s="12" t="s">
        <v>96</v>
      </c>
      <c r="L31" s="55"/>
      <c r="M31" s="12"/>
    </row>
    <row r="32" spans="1:13" ht="15" thickBot="1">
      <c r="A32" s="70" t="s">
        <v>97</v>
      </c>
      <c r="B32" s="17" t="s">
        <v>98</v>
      </c>
      <c r="C32" s="17" t="s">
        <v>99</v>
      </c>
      <c r="D32" s="83"/>
      <c r="E32" s="18">
        <v>1.6</v>
      </c>
      <c r="F32" s="19">
        <v>46.4</v>
      </c>
      <c r="G32" s="148">
        <v>1.81</v>
      </c>
      <c r="H32" s="18"/>
      <c r="I32" s="25">
        <f t="shared" si="0"/>
        <v>30</v>
      </c>
      <c r="J32" s="53">
        <f t="shared" si="1"/>
        <v>0</v>
      </c>
      <c r="K32" s="18" t="s">
        <v>100</v>
      </c>
      <c r="L32" s="56"/>
      <c r="M32" s="18"/>
    </row>
    <row r="33" spans="1:13">
      <c r="A33" s="68" t="s">
        <v>101</v>
      </c>
      <c r="B33" s="14"/>
      <c r="C33" s="14"/>
      <c r="D33" s="81"/>
      <c r="E33" s="15"/>
      <c r="F33" s="16"/>
      <c r="G33" s="146"/>
      <c r="H33" s="15"/>
      <c r="I33" s="23">
        <f t="shared" si="0"/>
        <v>30</v>
      </c>
      <c r="J33" s="51">
        <f t="shared" si="1"/>
        <v>0</v>
      </c>
      <c r="K33" s="72"/>
      <c r="L33" s="54"/>
      <c r="M33" s="15"/>
    </row>
    <row r="34" spans="1:13">
      <c r="A34" s="69" t="s">
        <v>102</v>
      </c>
      <c r="B34" s="4"/>
      <c r="C34" s="4"/>
      <c r="D34" s="82"/>
      <c r="E34" s="12"/>
      <c r="F34" s="30"/>
      <c r="G34" s="147"/>
      <c r="H34" s="12"/>
      <c r="I34" s="24">
        <f t="shared" si="0"/>
        <v>30</v>
      </c>
      <c r="J34" s="52">
        <f t="shared" si="1"/>
        <v>0</v>
      </c>
      <c r="K34" s="12"/>
      <c r="L34" s="76"/>
      <c r="M34" s="77"/>
    </row>
    <row r="35" spans="1:13">
      <c r="A35" s="69" t="s">
        <v>103</v>
      </c>
      <c r="B35" s="4"/>
      <c r="C35" s="4"/>
      <c r="D35" s="82"/>
      <c r="E35" s="12"/>
      <c r="F35" s="30"/>
      <c r="G35" s="147"/>
      <c r="H35" s="12"/>
      <c r="I35" s="24">
        <f t="shared" si="0"/>
        <v>30</v>
      </c>
      <c r="J35" s="52">
        <f t="shared" si="1"/>
        <v>0</v>
      </c>
      <c r="K35" s="12"/>
      <c r="L35" s="76"/>
      <c r="M35" s="77"/>
    </row>
    <row r="36" spans="1:13" ht="15" thickBot="1">
      <c r="A36" s="70" t="s">
        <v>104</v>
      </c>
      <c r="B36" s="17"/>
      <c r="C36" s="17"/>
      <c r="D36" s="83"/>
      <c r="E36" s="18"/>
      <c r="F36" s="19"/>
      <c r="G36" s="148"/>
      <c r="H36" s="18"/>
      <c r="I36" s="25">
        <f t="shared" si="0"/>
        <v>30</v>
      </c>
      <c r="J36" s="53">
        <f t="shared" si="1"/>
        <v>0</v>
      </c>
      <c r="K36" s="18"/>
      <c r="L36" s="56"/>
      <c r="M36" s="18"/>
    </row>
    <row r="37" spans="1:13">
      <c r="A37" s="68" t="s">
        <v>105</v>
      </c>
      <c r="B37" s="14"/>
      <c r="C37" s="14"/>
      <c r="D37" s="81"/>
      <c r="E37" s="15"/>
      <c r="F37" s="16"/>
      <c r="G37" s="146"/>
      <c r="H37" s="15"/>
      <c r="I37" s="23">
        <f t="shared" si="0"/>
        <v>30</v>
      </c>
      <c r="J37" s="51">
        <f t="shared" si="1"/>
        <v>0</v>
      </c>
      <c r="K37" s="72"/>
      <c r="L37" s="54"/>
      <c r="M37" s="15"/>
    </row>
    <row r="38" spans="1:13">
      <c r="A38" s="69" t="s">
        <v>106</v>
      </c>
      <c r="B38" s="4"/>
      <c r="C38" s="4"/>
      <c r="D38" s="82"/>
      <c r="E38" s="12"/>
      <c r="F38" s="30"/>
      <c r="G38" s="147"/>
      <c r="H38" s="12"/>
      <c r="I38" s="24">
        <f t="shared" si="0"/>
        <v>30</v>
      </c>
      <c r="J38" s="52">
        <f t="shared" si="1"/>
        <v>0</v>
      </c>
      <c r="K38" s="12"/>
      <c r="L38" s="55"/>
      <c r="M38" s="12"/>
    </row>
    <row r="39" spans="1:13">
      <c r="A39" s="69" t="s">
        <v>107</v>
      </c>
      <c r="B39" s="4"/>
      <c r="C39" s="4"/>
      <c r="D39" s="82"/>
      <c r="E39" s="12"/>
      <c r="F39" s="30"/>
      <c r="G39" s="147"/>
      <c r="H39" s="12"/>
      <c r="I39" s="24">
        <f t="shared" si="0"/>
        <v>30</v>
      </c>
      <c r="J39" s="52">
        <f t="shared" si="1"/>
        <v>0</v>
      </c>
      <c r="K39" s="12"/>
      <c r="L39" s="55"/>
      <c r="M39" s="12"/>
    </row>
    <row r="40" spans="1:13" ht="15" thickBot="1">
      <c r="A40" s="70" t="s">
        <v>108</v>
      </c>
      <c r="B40" s="17"/>
      <c r="C40" s="17"/>
      <c r="D40" s="83"/>
      <c r="E40" s="18"/>
      <c r="F40" s="19"/>
      <c r="G40" s="148"/>
      <c r="H40" s="18"/>
      <c r="I40" s="25">
        <f t="shared" si="0"/>
        <v>30</v>
      </c>
      <c r="J40" s="53">
        <f t="shared" si="1"/>
        <v>0</v>
      </c>
      <c r="K40" s="18"/>
      <c r="L40" s="56"/>
      <c r="M40" s="18"/>
    </row>
    <row r="41" spans="1:13">
      <c r="A41" s="68" t="s">
        <v>109</v>
      </c>
      <c r="B41" s="14"/>
      <c r="C41" s="14"/>
      <c r="D41" s="81"/>
      <c r="E41" s="15"/>
      <c r="F41" s="16"/>
      <c r="G41" s="146"/>
      <c r="H41" s="15"/>
      <c r="I41" s="23">
        <f t="shared" si="0"/>
        <v>30</v>
      </c>
      <c r="J41" s="51">
        <f t="shared" si="1"/>
        <v>0</v>
      </c>
      <c r="K41" s="72"/>
      <c r="L41" s="54"/>
      <c r="M41" s="15"/>
    </row>
    <row r="42" spans="1:13">
      <c r="A42" s="69" t="s">
        <v>110</v>
      </c>
      <c r="B42" s="4"/>
      <c r="C42" s="4"/>
      <c r="D42" s="82"/>
      <c r="E42" s="12"/>
      <c r="F42" s="30"/>
      <c r="G42" s="147"/>
      <c r="H42" s="12"/>
      <c r="I42" s="24">
        <f t="shared" si="0"/>
        <v>30</v>
      </c>
      <c r="J42" s="52">
        <f t="shared" si="1"/>
        <v>0</v>
      </c>
      <c r="K42" s="12"/>
      <c r="L42" s="55"/>
      <c r="M42" s="12"/>
    </row>
    <row r="43" spans="1:13">
      <c r="A43" s="69" t="s">
        <v>111</v>
      </c>
      <c r="B43" s="4"/>
      <c r="C43" s="4"/>
      <c r="D43" s="82"/>
      <c r="E43" s="12"/>
      <c r="F43" s="30"/>
      <c r="G43" s="147"/>
      <c r="H43" s="12"/>
      <c r="I43" s="24">
        <f t="shared" si="0"/>
        <v>30</v>
      </c>
      <c r="J43" s="52">
        <f t="shared" si="1"/>
        <v>0</v>
      </c>
      <c r="K43" s="12"/>
      <c r="L43" s="55"/>
      <c r="M43" s="12"/>
    </row>
    <row r="44" spans="1:13" ht="15" thickBot="1">
      <c r="A44" s="70" t="s">
        <v>112</v>
      </c>
      <c r="B44" s="17"/>
      <c r="C44" s="17"/>
      <c r="D44" s="83"/>
      <c r="E44" s="18"/>
      <c r="F44" s="19"/>
      <c r="G44" s="148"/>
      <c r="H44" s="18"/>
      <c r="I44" s="25">
        <f t="shared" si="0"/>
        <v>30</v>
      </c>
      <c r="J44" s="53">
        <f t="shared" si="1"/>
        <v>0</v>
      </c>
      <c r="K44" s="18"/>
      <c r="L44" s="56"/>
      <c r="M44" s="18"/>
    </row>
    <row r="45" spans="1:13">
      <c r="A45" s="68" t="s">
        <v>113</v>
      </c>
      <c r="B45" s="14"/>
      <c r="C45" s="14"/>
      <c r="D45" s="81"/>
      <c r="E45" s="15"/>
      <c r="F45" s="16"/>
      <c r="G45" s="146"/>
      <c r="H45" s="15"/>
      <c r="I45" s="23">
        <f t="shared" ref="I45:I76" si="2">(30-H45)</f>
        <v>30</v>
      </c>
      <c r="J45" s="51">
        <f t="shared" ref="J45:J76" si="3">F45*H45</f>
        <v>0</v>
      </c>
      <c r="K45" s="72"/>
      <c r="L45" s="54"/>
      <c r="M45" s="15"/>
    </row>
    <row r="46" spans="1:13">
      <c r="A46" s="69" t="s">
        <v>114</v>
      </c>
      <c r="B46" s="4"/>
      <c r="C46" s="4"/>
      <c r="D46" s="82"/>
      <c r="E46" s="12"/>
      <c r="F46" s="30"/>
      <c r="G46" s="147"/>
      <c r="H46" s="12"/>
      <c r="I46" s="24">
        <f t="shared" si="2"/>
        <v>30</v>
      </c>
      <c r="J46" s="52">
        <f t="shared" si="3"/>
        <v>0</v>
      </c>
      <c r="K46" s="12"/>
      <c r="L46" s="55"/>
      <c r="M46" s="12"/>
    </row>
    <row r="47" spans="1:13">
      <c r="A47" s="69" t="s">
        <v>115</v>
      </c>
      <c r="B47" s="4"/>
      <c r="C47" s="4"/>
      <c r="D47" s="82"/>
      <c r="E47" s="12"/>
      <c r="F47" s="30"/>
      <c r="G47" s="147"/>
      <c r="H47" s="12"/>
      <c r="I47" s="24">
        <f t="shared" si="2"/>
        <v>30</v>
      </c>
      <c r="J47" s="52">
        <f t="shared" si="3"/>
        <v>0</v>
      </c>
      <c r="K47" s="12"/>
      <c r="L47" s="55"/>
      <c r="M47" s="12"/>
    </row>
    <row r="48" spans="1:13" ht="15" thickBot="1">
      <c r="A48" s="70" t="s">
        <v>116</v>
      </c>
      <c r="B48" s="17"/>
      <c r="C48" s="17"/>
      <c r="D48" s="83"/>
      <c r="E48" s="18"/>
      <c r="F48" s="19"/>
      <c r="G48" s="148"/>
      <c r="H48" s="18"/>
      <c r="I48" s="25">
        <f t="shared" si="2"/>
        <v>30</v>
      </c>
      <c r="J48" s="53">
        <f t="shared" si="3"/>
        <v>0</v>
      </c>
      <c r="K48" s="18"/>
      <c r="L48" s="56"/>
      <c r="M48" s="18"/>
    </row>
    <row r="49" spans="1:13">
      <c r="A49" s="68" t="s">
        <v>117</v>
      </c>
      <c r="B49" s="14"/>
      <c r="C49" s="14"/>
      <c r="D49" s="81"/>
      <c r="E49" s="15"/>
      <c r="F49" s="16"/>
      <c r="G49" s="146"/>
      <c r="H49" s="15"/>
      <c r="I49" s="23">
        <f t="shared" si="2"/>
        <v>30</v>
      </c>
      <c r="J49" s="51">
        <f t="shared" si="3"/>
        <v>0</v>
      </c>
      <c r="K49" s="72"/>
      <c r="L49" s="54"/>
      <c r="M49" s="15"/>
    </row>
    <row r="50" spans="1:13">
      <c r="A50" s="69" t="s">
        <v>118</v>
      </c>
      <c r="B50" s="4"/>
      <c r="C50" s="4"/>
      <c r="D50" s="82"/>
      <c r="E50" s="12"/>
      <c r="F50" s="30"/>
      <c r="G50" s="147"/>
      <c r="H50" s="12"/>
      <c r="I50" s="24">
        <f t="shared" si="2"/>
        <v>30</v>
      </c>
      <c r="J50" s="52">
        <f t="shared" si="3"/>
        <v>0</v>
      </c>
      <c r="K50" s="12"/>
      <c r="L50" s="55"/>
      <c r="M50" s="12"/>
    </row>
    <row r="51" spans="1:13">
      <c r="A51" s="69" t="s">
        <v>119</v>
      </c>
      <c r="B51" s="4"/>
      <c r="C51" s="4"/>
      <c r="D51" s="82"/>
      <c r="E51" s="12"/>
      <c r="F51" s="30"/>
      <c r="G51" s="147"/>
      <c r="H51" s="12"/>
      <c r="I51" s="24">
        <f t="shared" si="2"/>
        <v>30</v>
      </c>
      <c r="J51" s="52">
        <f t="shared" si="3"/>
        <v>0</v>
      </c>
      <c r="K51" s="12"/>
      <c r="L51" s="55"/>
      <c r="M51" s="12"/>
    </row>
    <row r="52" spans="1:13" ht="15" thickBot="1">
      <c r="A52" s="70" t="s">
        <v>120</v>
      </c>
      <c r="B52" s="17"/>
      <c r="C52" s="17"/>
      <c r="D52" s="83"/>
      <c r="E52" s="18"/>
      <c r="F52" s="19"/>
      <c r="G52" s="148"/>
      <c r="H52" s="18"/>
      <c r="I52" s="25">
        <f t="shared" si="2"/>
        <v>30</v>
      </c>
      <c r="J52" s="53">
        <f t="shared" si="3"/>
        <v>0</v>
      </c>
      <c r="K52" s="18"/>
      <c r="L52" s="56"/>
      <c r="M52" s="18"/>
    </row>
    <row r="53" spans="1:13">
      <c r="A53" s="68" t="s">
        <v>121</v>
      </c>
      <c r="B53" s="14"/>
      <c r="C53" s="14"/>
      <c r="D53" s="81"/>
      <c r="E53" s="15"/>
      <c r="F53" s="16"/>
      <c r="G53" s="146"/>
      <c r="H53" s="15"/>
      <c r="I53" s="23">
        <f t="shared" si="2"/>
        <v>30</v>
      </c>
      <c r="J53" s="51">
        <f t="shared" si="3"/>
        <v>0</v>
      </c>
      <c r="K53" s="72"/>
      <c r="L53" s="54"/>
      <c r="M53" s="15"/>
    </row>
    <row r="54" spans="1:13">
      <c r="A54" s="69" t="s">
        <v>122</v>
      </c>
      <c r="B54" s="4"/>
      <c r="C54" s="4"/>
      <c r="D54" s="82"/>
      <c r="E54" s="12"/>
      <c r="F54" s="30"/>
      <c r="G54" s="147"/>
      <c r="H54" s="12"/>
      <c r="I54" s="24">
        <f t="shared" si="2"/>
        <v>30</v>
      </c>
      <c r="J54" s="52">
        <f t="shared" si="3"/>
        <v>0</v>
      </c>
      <c r="K54" s="12"/>
      <c r="L54" s="55"/>
      <c r="M54" s="12"/>
    </row>
    <row r="55" spans="1:13">
      <c r="A55" s="69" t="s">
        <v>123</v>
      </c>
      <c r="B55" s="4"/>
      <c r="C55" s="4"/>
      <c r="D55" s="82"/>
      <c r="E55" s="12"/>
      <c r="F55" s="30"/>
      <c r="G55" s="147"/>
      <c r="H55" s="12"/>
      <c r="I55" s="24">
        <f t="shared" si="2"/>
        <v>30</v>
      </c>
      <c r="J55" s="52">
        <f t="shared" si="3"/>
        <v>0</v>
      </c>
      <c r="K55" s="12"/>
      <c r="L55" s="55"/>
      <c r="M55" s="12"/>
    </row>
    <row r="56" spans="1:13" ht="15" thickBot="1">
      <c r="A56" s="70" t="s">
        <v>124</v>
      </c>
      <c r="B56" s="17"/>
      <c r="C56" s="17"/>
      <c r="D56" s="83"/>
      <c r="E56" s="18"/>
      <c r="F56" s="19"/>
      <c r="G56" s="148"/>
      <c r="H56" s="18"/>
      <c r="I56" s="25">
        <f t="shared" si="2"/>
        <v>30</v>
      </c>
      <c r="J56" s="53">
        <f t="shared" si="3"/>
        <v>0</v>
      </c>
      <c r="K56" s="18"/>
      <c r="L56" s="56"/>
      <c r="M56" s="18"/>
    </row>
    <row r="57" spans="1:13">
      <c r="A57" s="68" t="s">
        <v>125</v>
      </c>
      <c r="B57" s="14"/>
      <c r="C57" s="14"/>
      <c r="D57" s="81"/>
      <c r="E57" s="15"/>
      <c r="F57" s="16"/>
      <c r="G57" s="146"/>
      <c r="H57" s="15"/>
      <c r="I57" s="23">
        <f t="shared" si="2"/>
        <v>30</v>
      </c>
      <c r="J57" s="51">
        <f t="shared" si="3"/>
        <v>0</v>
      </c>
      <c r="K57" s="72"/>
      <c r="L57" s="54"/>
      <c r="M57" s="15"/>
    </row>
    <row r="58" spans="1:13">
      <c r="A58" s="69" t="s">
        <v>126</v>
      </c>
      <c r="B58" s="4"/>
      <c r="C58" s="4"/>
      <c r="D58" s="82"/>
      <c r="E58" s="12"/>
      <c r="F58" s="30"/>
      <c r="G58" s="147"/>
      <c r="H58" s="12"/>
      <c r="I58" s="24">
        <f t="shared" si="2"/>
        <v>30</v>
      </c>
      <c r="J58" s="52">
        <f t="shared" si="3"/>
        <v>0</v>
      </c>
      <c r="K58" s="12"/>
      <c r="L58" s="55"/>
      <c r="M58" s="12"/>
    </row>
    <row r="59" spans="1:13">
      <c r="A59" s="69" t="s">
        <v>127</v>
      </c>
      <c r="B59" s="4"/>
      <c r="C59" s="4"/>
      <c r="D59" s="82"/>
      <c r="E59" s="12"/>
      <c r="F59" s="30"/>
      <c r="G59" s="147"/>
      <c r="H59" s="12"/>
      <c r="I59" s="24">
        <f t="shared" si="2"/>
        <v>30</v>
      </c>
      <c r="J59" s="52">
        <f t="shared" si="3"/>
        <v>0</v>
      </c>
      <c r="K59" s="12"/>
      <c r="L59" s="55"/>
      <c r="M59" s="12"/>
    </row>
    <row r="60" spans="1:13" ht="15" thickBot="1">
      <c r="A60" s="70" t="s">
        <v>128</v>
      </c>
      <c r="B60" s="17"/>
      <c r="C60" s="17"/>
      <c r="D60" s="83"/>
      <c r="E60" s="18"/>
      <c r="F60" s="19"/>
      <c r="G60" s="148"/>
      <c r="H60" s="18"/>
      <c r="I60" s="25">
        <f t="shared" si="2"/>
        <v>30</v>
      </c>
      <c r="J60" s="53">
        <f t="shared" si="3"/>
        <v>0</v>
      </c>
      <c r="K60" s="18"/>
      <c r="L60" s="56"/>
      <c r="M60" s="18"/>
    </row>
    <row r="61" spans="1:13">
      <c r="A61" s="68" t="s">
        <v>129</v>
      </c>
      <c r="B61" s="14"/>
      <c r="C61" s="14"/>
      <c r="D61" s="81"/>
      <c r="E61" s="15"/>
      <c r="F61" s="16"/>
      <c r="G61" s="146"/>
      <c r="H61" s="15"/>
      <c r="I61" s="23">
        <f t="shared" si="2"/>
        <v>30</v>
      </c>
      <c r="J61" s="51">
        <f t="shared" si="3"/>
        <v>0</v>
      </c>
      <c r="K61" s="72"/>
      <c r="L61" s="54"/>
      <c r="M61" s="15"/>
    </row>
    <row r="62" spans="1:13">
      <c r="A62" s="69" t="s">
        <v>130</v>
      </c>
      <c r="B62" s="4"/>
      <c r="C62" s="4"/>
      <c r="D62" s="82"/>
      <c r="E62" s="12"/>
      <c r="F62" s="30"/>
      <c r="G62" s="147"/>
      <c r="H62" s="12"/>
      <c r="I62" s="24">
        <f t="shared" si="2"/>
        <v>30</v>
      </c>
      <c r="J62" s="52">
        <f t="shared" si="3"/>
        <v>0</v>
      </c>
      <c r="K62" s="12"/>
      <c r="L62" s="55"/>
      <c r="M62" s="12"/>
    </row>
    <row r="63" spans="1:13">
      <c r="A63" s="69" t="s">
        <v>131</v>
      </c>
      <c r="B63" s="4"/>
      <c r="C63" s="4"/>
      <c r="D63" s="82"/>
      <c r="E63" s="12"/>
      <c r="F63" s="30"/>
      <c r="G63" s="147"/>
      <c r="H63" s="12"/>
      <c r="I63" s="24">
        <f t="shared" si="2"/>
        <v>30</v>
      </c>
      <c r="J63" s="52">
        <f t="shared" si="3"/>
        <v>0</v>
      </c>
      <c r="K63" s="12"/>
      <c r="L63" s="55"/>
      <c r="M63" s="12"/>
    </row>
    <row r="64" spans="1:13" ht="15" thickBot="1">
      <c r="A64" s="70" t="s">
        <v>132</v>
      </c>
      <c r="B64" s="17"/>
      <c r="C64" s="17"/>
      <c r="D64" s="83"/>
      <c r="E64" s="18"/>
      <c r="F64" s="19"/>
      <c r="G64" s="148"/>
      <c r="H64" s="18"/>
      <c r="I64" s="25">
        <f t="shared" si="2"/>
        <v>30</v>
      </c>
      <c r="J64" s="53">
        <f t="shared" si="3"/>
        <v>0</v>
      </c>
      <c r="K64" s="18"/>
      <c r="L64" s="56"/>
      <c r="M64" s="18"/>
    </row>
    <row r="65" spans="1:13">
      <c r="A65" s="68" t="s">
        <v>133</v>
      </c>
      <c r="B65" s="14"/>
      <c r="C65" s="14"/>
      <c r="D65" s="81"/>
      <c r="E65" s="15"/>
      <c r="F65" s="16"/>
      <c r="G65" s="146"/>
      <c r="H65" s="15"/>
      <c r="I65" s="23">
        <f t="shared" si="2"/>
        <v>30</v>
      </c>
      <c r="J65" s="51">
        <f t="shared" si="3"/>
        <v>0</v>
      </c>
      <c r="K65" s="72"/>
      <c r="L65" s="54"/>
      <c r="M65" s="15"/>
    </row>
    <row r="66" spans="1:13">
      <c r="A66" s="69" t="s">
        <v>134</v>
      </c>
      <c r="B66" s="4"/>
      <c r="C66" s="4"/>
      <c r="D66" s="82"/>
      <c r="E66" s="12"/>
      <c r="F66" s="30"/>
      <c r="G66" s="147"/>
      <c r="H66" s="12"/>
      <c r="I66" s="24">
        <f t="shared" si="2"/>
        <v>30</v>
      </c>
      <c r="J66" s="52">
        <f t="shared" si="3"/>
        <v>0</v>
      </c>
      <c r="K66" s="12"/>
      <c r="L66" s="55"/>
      <c r="M66" s="12"/>
    </row>
    <row r="67" spans="1:13">
      <c r="A67" s="69" t="s">
        <v>135</v>
      </c>
      <c r="B67" s="4"/>
      <c r="C67" s="4"/>
      <c r="D67" s="82"/>
      <c r="E67" s="12"/>
      <c r="F67" s="30"/>
      <c r="G67" s="147"/>
      <c r="H67" s="12"/>
      <c r="I67" s="24">
        <f t="shared" si="2"/>
        <v>30</v>
      </c>
      <c r="J67" s="52">
        <f t="shared" si="3"/>
        <v>0</v>
      </c>
      <c r="K67" s="12"/>
      <c r="L67" s="55"/>
      <c r="M67" s="12"/>
    </row>
    <row r="68" spans="1:13" ht="15" thickBot="1">
      <c r="A68" s="70" t="s">
        <v>136</v>
      </c>
      <c r="B68" s="17"/>
      <c r="C68" s="17"/>
      <c r="D68" s="83"/>
      <c r="E68" s="18"/>
      <c r="F68" s="19"/>
      <c r="G68" s="148"/>
      <c r="H68" s="18"/>
      <c r="I68" s="25">
        <f t="shared" ref="I68:I75" si="4">(30-H68)</f>
        <v>30</v>
      </c>
      <c r="J68" s="53">
        <f t="shared" ref="J68:J75" si="5">F68*H68</f>
        <v>0</v>
      </c>
      <c r="K68" s="18"/>
      <c r="L68" s="56"/>
      <c r="M68" s="18"/>
    </row>
    <row r="69" spans="1:13">
      <c r="A69" s="68" t="s">
        <v>137</v>
      </c>
      <c r="B69" s="14"/>
      <c r="C69" s="14"/>
      <c r="D69" s="81"/>
      <c r="E69" s="15"/>
      <c r="F69" s="16"/>
      <c r="G69" s="146"/>
      <c r="H69" s="15"/>
      <c r="I69" s="23">
        <f t="shared" si="4"/>
        <v>30</v>
      </c>
      <c r="J69" s="51">
        <f t="shared" si="5"/>
        <v>0</v>
      </c>
      <c r="K69" s="72"/>
      <c r="L69" s="54"/>
      <c r="M69" s="15"/>
    </row>
    <row r="70" spans="1:13">
      <c r="A70" s="69" t="s">
        <v>138</v>
      </c>
      <c r="B70" s="4"/>
      <c r="C70" s="4"/>
      <c r="D70" s="82"/>
      <c r="E70" s="12"/>
      <c r="F70" s="30"/>
      <c r="G70" s="147"/>
      <c r="H70" s="12"/>
      <c r="I70" s="24">
        <f t="shared" si="4"/>
        <v>30</v>
      </c>
      <c r="J70" s="52">
        <f t="shared" si="5"/>
        <v>0</v>
      </c>
      <c r="K70" s="12"/>
      <c r="L70" s="55"/>
      <c r="M70" s="12"/>
    </row>
    <row r="71" spans="1:13">
      <c r="A71" s="69" t="s">
        <v>139</v>
      </c>
      <c r="B71" s="4"/>
      <c r="C71" s="4"/>
      <c r="D71" s="82"/>
      <c r="E71" s="12"/>
      <c r="F71" s="30"/>
      <c r="G71" s="147"/>
      <c r="H71" s="12"/>
      <c r="I71" s="24">
        <f t="shared" si="4"/>
        <v>30</v>
      </c>
      <c r="J71" s="52">
        <f t="shared" si="5"/>
        <v>0</v>
      </c>
      <c r="K71" s="12"/>
      <c r="L71" s="55"/>
      <c r="M71" s="12"/>
    </row>
    <row r="72" spans="1:13" ht="15" thickBot="1">
      <c r="A72" s="70" t="s">
        <v>140</v>
      </c>
      <c r="B72" s="17"/>
      <c r="C72" s="17"/>
      <c r="D72" s="83"/>
      <c r="E72" s="18"/>
      <c r="F72" s="19"/>
      <c r="G72" s="148"/>
      <c r="H72" s="18"/>
      <c r="I72" s="25">
        <f t="shared" si="4"/>
        <v>30</v>
      </c>
      <c r="J72" s="53">
        <f t="shared" si="5"/>
        <v>0</v>
      </c>
      <c r="K72" s="18"/>
      <c r="L72" s="56"/>
      <c r="M72" s="18"/>
    </row>
    <row r="73" spans="1:13">
      <c r="A73" s="68" t="s">
        <v>141</v>
      </c>
      <c r="B73" s="14"/>
      <c r="C73" s="14"/>
      <c r="D73" s="81"/>
      <c r="E73" s="15"/>
      <c r="F73" s="16"/>
      <c r="G73" s="146"/>
      <c r="H73" s="15"/>
      <c r="I73" s="23">
        <f t="shared" si="4"/>
        <v>30</v>
      </c>
      <c r="J73" s="51">
        <f t="shared" si="5"/>
        <v>0</v>
      </c>
      <c r="K73" s="72"/>
      <c r="L73" s="54"/>
      <c r="M73" s="15"/>
    </row>
    <row r="74" spans="1:13">
      <c r="A74" s="69" t="s">
        <v>142</v>
      </c>
      <c r="B74" s="4"/>
      <c r="C74" s="4"/>
      <c r="D74" s="82"/>
      <c r="E74" s="12"/>
      <c r="F74" s="30"/>
      <c r="G74" s="147"/>
      <c r="H74" s="12"/>
      <c r="I74" s="24">
        <f t="shared" si="4"/>
        <v>30</v>
      </c>
      <c r="J74" s="52">
        <f t="shared" si="5"/>
        <v>0</v>
      </c>
      <c r="K74" s="12"/>
      <c r="L74" s="55"/>
      <c r="M74" s="12"/>
    </row>
    <row r="75" spans="1:13">
      <c r="A75" s="69" t="s">
        <v>143</v>
      </c>
      <c r="B75" s="4"/>
      <c r="C75" s="4"/>
      <c r="D75" s="82"/>
      <c r="E75" s="12"/>
      <c r="F75" s="30"/>
      <c r="G75" s="147"/>
      <c r="H75" s="12"/>
      <c r="I75" s="24">
        <f t="shared" si="4"/>
        <v>30</v>
      </c>
      <c r="J75" s="52">
        <f t="shared" si="5"/>
        <v>0</v>
      </c>
      <c r="K75" s="12"/>
      <c r="L75" s="55"/>
      <c r="M75" s="12"/>
    </row>
    <row r="76" spans="1:13" ht="15" thickBot="1">
      <c r="A76" s="70" t="s">
        <v>144</v>
      </c>
      <c r="B76" s="17"/>
      <c r="C76" s="17"/>
      <c r="D76" s="83"/>
      <c r="E76" s="18"/>
      <c r="F76" s="19"/>
      <c r="G76" s="148"/>
      <c r="H76" s="18"/>
      <c r="I76" s="25">
        <f t="shared" si="2"/>
        <v>30</v>
      </c>
      <c r="J76" s="53">
        <f t="shared" si="3"/>
        <v>0</v>
      </c>
      <c r="K76" s="18"/>
      <c r="L76" s="56"/>
      <c r="M76" s="18"/>
    </row>
    <row r="77" spans="1:13">
      <c r="A77" s="68" t="s">
        <v>145</v>
      </c>
      <c r="B77" s="14"/>
      <c r="C77" s="14"/>
      <c r="D77" s="81"/>
      <c r="E77" s="15"/>
      <c r="F77" s="16"/>
      <c r="G77" s="146"/>
      <c r="H77" s="15"/>
      <c r="I77" s="23">
        <f t="shared" ref="I77:I92" si="6">(30-H77)</f>
        <v>30</v>
      </c>
      <c r="J77" s="51">
        <f t="shared" ref="J77:J92" si="7">F77*H77</f>
        <v>0</v>
      </c>
      <c r="K77" s="72"/>
      <c r="L77" s="54"/>
      <c r="M77" s="15"/>
    </row>
    <row r="78" spans="1:13">
      <c r="A78" s="69" t="s">
        <v>146</v>
      </c>
      <c r="B78" s="4"/>
      <c r="C78" s="4"/>
      <c r="D78" s="82"/>
      <c r="E78" s="12"/>
      <c r="F78" s="30"/>
      <c r="G78" s="147"/>
      <c r="H78" s="12"/>
      <c r="I78" s="24">
        <f t="shared" si="6"/>
        <v>30</v>
      </c>
      <c r="J78" s="52">
        <f t="shared" si="7"/>
        <v>0</v>
      </c>
      <c r="K78" s="12"/>
      <c r="L78" s="55"/>
      <c r="M78" s="12"/>
    </row>
    <row r="79" spans="1:13">
      <c r="A79" s="69" t="s">
        <v>147</v>
      </c>
      <c r="B79" s="4"/>
      <c r="C79" s="4"/>
      <c r="D79" s="82"/>
      <c r="E79" s="12"/>
      <c r="F79" s="30"/>
      <c r="G79" s="147"/>
      <c r="H79" s="12"/>
      <c r="I79" s="24">
        <f t="shared" si="6"/>
        <v>30</v>
      </c>
      <c r="J79" s="52">
        <f t="shared" si="7"/>
        <v>0</v>
      </c>
      <c r="K79" s="12"/>
      <c r="L79" s="55"/>
      <c r="M79" s="12"/>
    </row>
    <row r="80" spans="1:13" ht="15" thickBot="1">
      <c r="A80" s="70" t="s">
        <v>148</v>
      </c>
      <c r="B80" s="17"/>
      <c r="C80" s="17"/>
      <c r="D80" s="83"/>
      <c r="E80" s="18"/>
      <c r="F80" s="19"/>
      <c r="G80" s="148"/>
      <c r="H80" s="18"/>
      <c r="I80" s="25">
        <f t="shared" si="6"/>
        <v>30</v>
      </c>
      <c r="J80" s="53">
        <f t="shared" si="7"/>
        <v>0</v>
      </c>
      <c r="K80" s="18"/>
      <c r="L80" s="56"/>
      <c r="M80" s="18"/>
    </row>
    <row r="81" spans="1:13">
      <c r="A81" s="68" t="s">
        <v>149</v>
      </c>
      <c r="B81" s="14"/>
      <c r="C81" s="14"/>
      <c r="D81" s="81"/>
      <c r="E81" s="15"/>
      <c r="F81" s="16"/>
      <c r="G81" s="146"/>
      <c r="H81" s="15"/>
      <c r="I81" s="23">
        <f t="shared" si="6"/>
        <v>30</v>
      </c>
      <c r="J81" s="51">
        <f t="shared" si="7"/>
        <v>0</v>
      </c>
      <c r="K81" s="72"/>
      <c r="L81" s="54"/>
      <c r="M81" s="15"/>
    </row>
    <row r="82" spans="1:13">
      <c r="A82" s="69" t="s">
        <v>150</v>
      </c>
      <c r="B82" s="4"/>
      <c r="C82" s="4"/>
      <c r="D82" s="82"/>
      <c r="E82" s="12"/>
      <c r="F82" s="30"/>
      <c r="G82" s="147"/>
      <c r="H82" s="12"/>
      <c r="I82" s="24">
        <f t="shared" si="6"/>
        <v>30</v>
      </c>
      <c r="J82" s="52">
        <f t="shared" si="7"/>
        <v>0</v>
      </c>
      <c r="K82" s="12"/>
      <c r="L82" s="55"/>
      <c r="M82" s="12"/>
    </row>
    <row r="83" spans="1:13">
      <c r="A83" s="69" t="s">
        <v>151</v>
      </c>
      <c r="B83" s="4"/>
      <c r="C83" s="4"/>
      <c r="D83" s="82"/>
      <c r="E83" s="12"/>
      <c r="F83" s="30"/>
      <c r="G83" s="147"/>
      <c r="H83" s="12"/>
      <c r="I83" s="24">
        <f t="shared" si="6"/>
        <v>30</v>
      </c>
      <c r="J83" s="52">
        <f t="shared" si="7"/>
        <v>0</v>
      </c>
      <c r="K83" s="12"/>
      <c r="L83" s="55"/>
      <c r="M83" s="12"/>
    </row>
    <row r="84" spans="1:13" ht="15" thickBot="1">
      <c r="A84" s="70" t="s">
        <v>152</v>
      </c>
      <c r="B84" s="17"/>
      <c r="C84" s="17"/>
      <c r="D84" s="83"/>
      <c r="E84" s="18"/>
      <c r="F84" s="19"/>
      <c r="G84" s="148"/>
      <c r="H84" s="18"/>
      <c r="I84" s="25">
        <f t="shared" si="6"/>
        <v>30</v>
      </c>
      <c r="J84" s="53">
        <f t="shared" si="7"/>
        <v>0</v>
      </c>
      <c r="K84" s="18"/>
      <c r="L84" s="56"/>
      <c r="M84" s="18"/>
    </row>
    <row r="85" spans="1:13">
      <c r="A85" s="68" t="s">
        <v>153</v>
      </c>
      <c r="B85" s="14"/>
      <c r="C85" s="14"/>
      <c r="D85" s="81"/>
      <c r="E85" s="15"/>
      <c r="F85" s="16"/>
      <c r="G85" s="146"/>
      <c r="H85" s="15"/>
      <c r="I85" s="23">
        <f t="shared" si="6"/>
        <v>30</v>
      </c>
      <c r="J85" s="51">
        <f t="shared" si="7"/>
        <v>0</v>
      </c>
      <c r="K85" s="72"/>
      <c r="L85" s="54"/>
      <c r="M85" s="15"/>
    </row>
    <row r="86" spans="1:13">
      <c r="A86" s="69" t="s">
        <v>154</v>
      </c>
      <c r="B86" s="4"/>
      <c r="C86" s="4"/>
      <c r="D86" s="82"/>
      <c r="E86" s="12"/>
      <c r="F86" s="30"/>
      <c r="G86" s="147"/>
      <c r="H86" s="12"/>
      <c r="I86" s="24">
        <f t="shared" si="6"/>
        <v>30</v>
      </c>
      <c r="J86" s="52">
        <f t="shared" si="7"/>
        <v>0</v>
      </c>
      <c r="K86" s="12"/>
      <c r="L86" s="55"/>
      <c r="M86" s="12"/>
    </row>
    <row r="87" spans="1:13">
      <c r="A87" s="69" t="s">
        <v>155</v>
      </c>
      <c r="B87" s="4"/>
      <c r="C87" s="4"/>
      <c r="D87" s="82"/>
      <c r="E87" s="12"/>
      <c r="F87" s="30"/>
      <c r="G87" s="147"/>
      <c r="H87" s="12"/>
      <c r="I87" s="24">
        <f t="shared" si="6"/>
        <v>30</v>
      </c>
      <c r="J87" s="52">
        <f t="shared" si="7"/>
        <v>0</v>
      </c>
      <c r="K87" s="12"/>
      <c r="L87" s="55"/>
      <c r="M87" s="12"/>
    </row>
    <row r="88" spans="1:13" ht="15" thickBot="1">
      <c r="A88" s="70" t="s">
        <v>156</v>
      </c>
      <c r="B88" s="17"/>
      <c r="C88" s="17"/>
      <c r="D88" s="83"/>
      <c r="E88" s="18"/>
      <c r="F88" s="19"/>
      <c r="G88" s="148"/>
      <c r="H88" s="18"/>
      <c r="I88" s="25">
        <f t="shared" si="6"/>
        <v>30</v>
      </c>
      <c r="J88" s="53">
        <f t="shared" si="7"/>
        <v>0</v>
      </c>
      <c r="K88" s="18"/>
      <c r="L88" s="56"/>
      <c r="M88" s="18"/>
    </row>
    <row r="89" spans="1:13">
      <c r="A89" s="68" t="s">
        <v>157</v>
      </c>
      <c r="B89" s="14"/>
      <c r="C89" s="14"/>
      <c r="D89" s="81"/>
      <c r="E89" s="15"/>
      <c r="F89" s="16"/>
      <c r="G89" s="146"/>
      <c r="H89" s="15"/>
      <c r="I89" s="23">
        <f t="shared" si="6"/>
        <v>30</v>
      </c>
      <c r="J89" s="51">
        <f t="shared" si="7"/>
        <v>0</v>
      </c>
      <c r="K89" s="72"/>
      <c r="L89" s="54"/>
      <c r="M89" s="15"/>
    </row>
    <row r="90" spans="1:13">
      <c r="A90" s="69" t="s">
        <v>158</v>
      </c>
      <c r="B90" s="4"/>
      <c r="C90" s="4"/>
      <c r="D90" s="82"/>
      <c r="E90" s="12"/>
      <c r="F90" s="30"/>
      <c r="G90" s="147"/>
      <c r="H90" s="12"/>
      <c r="I90" s="24">
        <f t="shared" si="6"/>
        <v>30</v>
      </c>
      <c r="J90" s="52">
        <f t="shared" si="7"/>
        <v>0</v>
      </c>
      <c r="K90" s="12"/>
      <c r="L90" s="55"/>
      <c r="M90" s="12"/>
    </row>
    <row r="91" spans="1:13">
      <c r="A91" s="69" t="s">
        <v>159</v>
      </c>
      <c r="B91" s="4"/>
      <c r="C91" s="4"/>
      <c r="D91" s="82"/>
      <c r="E91" s="12"/>
      <c r="F91" s="30"/>
      <c r="G91" s="147"/>
      <c r="H91" s="12"/>
      <c r="I91" s="24">
        <f t="shared" si="6"/>
        <v>30</v>
      </c>
      <c r="J91" s="52">
        <f t="shared" si="7"/>
        <v>0</v>
      </c>
      <c r="K91" s="12"/>
      <c r="L91" s="55"/>
      <c r="M91" s="12"/>
    </row>
    <row r="92" spans="1:13" ht="15" thickBot="1">
      <c r="A92" s="70" t="s">
        <v>160</v>
      </c>
      <c r="B92" s="17"/>
      <c r="C92" s="17"/>
      <c r="D92" s="83"/>
      <c r="E92" s="18"/>
      <c r="F92" s="19"/>
      <c r="G92" s="148"/>
      <c r="H92" s="18"/>
      <c r="I92" s="25">
        <f t="shared" si="6"/>
        <v>30</v>
      </c>
      <c r="J92" s="53">
        <f t="shared" si="7"/>
        <v>0</v>
      </c>
      <c r="K92" s="18"/>
      <c r="L92" s="56"/>
      <c r="M92" s="18"/>
    </row>
    <row r="93" spans="1:13">
      <c r="A93" s="68" t="s">
        <v>161</v>
      </c>
      <c r="B93" s="14"/>
      <c r="C93" s="14"/>
      <c r="D93" s="81"/>
      <c r="E93" s="15"/>
      <c r="F93" s="16"/>
      <c r="G93" s="146"/>
      <c r="H93" s="15"/>
      <c r="I93" s="23">
        <f t="shared" ref="I93:I108" si="8">(30-H93)</f>
        <v>30</v>
      </c>
      <c r="J93" s="51">
        <f t="shared" ref="J93:J108" si="9">F93*H93</f>
        <v>0</v>
      </c>
      <c r="K93" s="72"/>
      <c r="L93" s="54"/>
      <c r="M93" s="15"/>
    </row>
    <row r="94" spans="1:13">
      <c r="A94" s="69" t="s">
        <v>162</v>
      </c>
      <c r="B94" s="4"/>
      <c r="C94" s="4"/>
      <c r="D94" s="82"/>
      <c r="E94" s="12"/>
      <c r="F94" s="30"/>
      <c r="G94" s="147"/>
      <c r="H94" s="12"/>
      <c r="I94" s="24">
        <f t="shared" si="8"/>
        <v>30</v>
      </c>
      <c r="J94" s="52">
        <f t="shared" si="9"/>
        <v>0</v>
      </c>
      <c r="K94" s="12"/>
      <c r="L94" s="55"/>
      <c r="M94" s="12"/>
    </row>
    <row r="95" spans="1:13">
      <c r="A95" s="69" t="s">
        <v>163</v>
      </c>
      <c r="B95" s="4"/>
      <c r="C95" s="4"/>
      <c r="D95" s="82"/>
      <c r="E95" s="12"/>
      <c r="F95" s="30"/>
      <c r="G95" s="147"/>
      <c r="H95" s="12"/>
      <c r="I95" s="24">
        <f t="shared" si="8"/>
        <v>30</v>
      </c>
      <c r="J95" s="52">
        <f t="shared" si="9"/>
        <v>0</v>
      </c>
      <c r="K95" s="12"/>
      <c r="L95" s="55"/>
      <c r="M95" s="12"/>
    </row>
    <row r="96" spans="1:13" ht="15" thickBot="1">
      <c r="A96" s="70" t="s">
        <v>164</v>
      </c>
      <c r="B96" s="17"/>
      <c r="C96" s="17"/>
      <c r="D96" s="83"/>
      <c r="E96" s="18"/>
      <c r="F96" s="19"/>
      <c r="G96" s="148"/>
      <c r="H96" s="18"/>
      <c r="I96" s="25">
        <f t="shared" si="8"/>
        <v>30</v>
      </c>
      <c r="J96" s="53">
        <f t="shared" si="9"/>
        <v>0</v>
      </c>
      <c r="K96" s="18"/>
      <c r="L96" s="56"/>
      <c r="M96" s="18"/>
    </row>
    <row r="97" spans="1:13">
      <c r="A97" s="68" t="s">
        <v>165</v>
      </c>
      <c r="B97" s="14"/>
      <c r="C97" s="14"/>
      <c r="D97" s="81"/>
      <c r="E97" s="15"/>
      <c r="F97" s="16"/>
      <c r="G97" s="146"/>
      <c r="H97" s="15"/>
      <c r="I97" s="23">
        <f t="shared" si="8"/>
        <v>30</v>
      </c>
      <c r="J97" s="51">
        <f t="shared" si="9"/>
        <v>0</v>
      </c>
      <c r="K97" s="72"/>
      <c r="L97" s="54"/>
      <c r="M97" s="15"/>
    </row>
    <row r="98" spans="1:13">
      <c r="A98" s="69" t="s">
        <v>166</v>
      </c>
      <c r="B98" s="4"/>
      <c r="C98" s="4"/>
      <c r="D98" s="82"/>
      <c r="E98" s="12"/>
      <c r="F98" s="30"/>
      <c r="G98" s="147"/>
      <c r="H98" s="12"/>
      <c r="I98" s="24">
        <f t="shared" si="8"/>
        <v>30</v>
      </c>
      <c r="J98" s="52">
        <f t="shared" si="9"/>
        <v>0</v>
      </c>
      <c r="K98" s="12"/>
      <c r="L98" s="55"/>
      <c r="M98" s="12"/>
    </row>
    <row r="99" spans="1:13">
      <c r="A99" s="69" t="s">
        <v>167</v>
      </c>
      <c r="B99" s="4"/>
      <c r="C99" s="4"/>
      <c r="D99" s="82"/>
      <c r="E99" s="12"/>
      <c r="F99" s="30"/>
      <c r="G99" s="147"/>
      <c r="H99" s="12"/>
      <c r="I99" s="24">
        <f t="shared" si="8"/>
        <v>30</v>
      </c>
      <c r="J99" s="52">
        <f t="shared" si="9"/>
        <v>0</v>
      </c>
      <c r="K99" s="12"/>
      <c r="L99" s="55"/>
      <c r="M99" s="12"/>
    </row>
    <row r="100" spans="1:13" ht="15" thickBot="1">
      <c r="A100" s="70" t="s">
        <v>168</v>
      </c>
      <c r="B100" s="17"/>
      <c r="C100" s="17"/>
      <c r="D100" s="83"/>
      <c r="E100" s="18"/>
      <c r="F100" s="19"/>
      <c r="G100" s="148"/>
      <c r="H100" s="18"/>
      <c r="I100" s="25">
        <f t="shared" si="8"/>
        <v>30</v>
      </c>
      <c r="J100" s="53">
        <f t="shared" si="9"/>
        <v>0</v>
      </c>
      <c r="K100" s="18"/>
      <c r="L100" s="56"/>
      <c r="M100" s="18"/>
    </row>
    <row r="101" spans="1:13">
      <c r="A101" s="68" t="s">
        <v>169</v>
      </c>
      <c r="B101" s="14"/>
      <c r="C101" s="14"/>
      <c r="D101" s="81"/>
      <c r="E101" s="15"/>
      <c r="F101" s="16"/>
      <c r="G101" s="146"/>
      <c r="H101" s="15"/>
      <c r="I101" s="23">
        <f t="shared" si="8"/>
        <v>30</v>
      </c>
      <c r="J101" s="51">
        <f t="shared" si="9"/>
        <v>0</v>
      </c>
      <c r="K101" s="72"/>
      <c r="L101" s="54"/>
      <c r="M101" s="15"/>
    </row>
    <row r="102" spans="1:13">
      <c r="A102" s="69" t="s">
        <v>170</v>
      </c>
      <c r="B102" s="4"/>
      <c r="C102" s="4"/>
      <c r="D102" s="82"/>
      <c r="E102" s="12"/>
      <c r="F102" s="30"/>
      <c r="G102" s="147"/>
      <c r="H102" s="12"/>
      <c r="I102" s="24">
        <f t="shared" si="8"/>
        <v>30</v>
      </c>
      <c r="J102" s="52">
        <f t="shared" si="9"/>
        <v>0</v>
      </c>
      <c r="K102" s="12"/>
      <c r="L102" s="55"/>
      <c r="M102" s="12"/>
    </row>
    <row r="103" spans="1:13">
      <c r="A103" s="69" t="s">
        <v>171</v>
      </c>
      <c r="B103" s="4"/>
      <c r="C103" s="4"/>
      <c r="D103" s="82"/>
      <c r="E103" s="12"/>
      <c r="F103" s="30"/>
      <c r="G103" s="147"/>
      <c r="H103" s="12"/>
      <c r="I103" s="24">
        <f t="shared" si="8"/>
        <v>30</v>
      </c>
      <c r="J103" s="52">
        <f t="shared" si="9"/>
        <v>0</v>
      </c>
      <c r="K103" s="12"/>
      <c r="L103" s="55"/>
      <c r="M103" s="12"/>
    </row>
    <row r="104" spans="1:13" ht="15" thickBot="1">
      <c r="A104" s="70" t="s">
        <v>172</v>
      </c>
      <c r="B104" s="17"/>
      <c r="C104" s="17"/>
      <c r="D104" s="83"/>
      <c r="E104" s="18"/>
      <c r="F104" s="19"/>
      <c r="G104" s="148"/>
      <c r="H104" s="18"/>
      <c r="I104" s="25">
        <f t="shared" si="8"/>
        <v>30</v>
      </c>
      <c r="J104" s="53">
        <f t="shared" si="9"/>
        <v>0</v>
      </c>
      <c r="K104" s="18"/>
      <c r="L104" s="56"/>
      <c r="M104" s="18"/>
    </row>
    <row r="105" spans="1:13">
      <c r="A105" s="68" t="s">
        <v>173</v>
      </c>
      <c r="B105" s="14"/>
      <c r="C105" s="14"/>
      <c r="D105" s="81"/>
      <c r="E105" s="15"/>
      <c r="F105" s="16"/>
      <c r="G105" s="146"/>
      <c r="H105" s="15"/>
      <c r="I105" s="23">
        <f t="shared" si="8"/>
        <v>30</v>
      </c>
      <c r="J105" s="51">
        <f t="shared" si="9"/>
        <v>0</v>
      </c>
      <c r="K105" s="72"/>
      <c r="L105" s="54"/>
      <c r="M105" s="15"/>
    </row>
    <row r="106" spans="1:13">
      <c r="A106" s="69" t="s">
        <v>174</v>
      </c>
      <c r="B106" s="4"/>
      <c r="C106" s="4"/>
      <c r="D106" s="82"/>
      <c r="E106" s="12"/>
      <c r="F106" s="30"/>
      <c r="G106" s="147"/>
      <c r="H106" s="12"/>
      <c r="I106" s="24">
        <f t="shared" si="8"/>
        <v>30</v>
      </c>
      <c r="J106" s="52">
        <f t="shared" si="9"/>
        <v>0</v>
      </c>
      <c r="K106" s="12"/>
      <c r="L106" s="55"/>
      <c r="M106" s="12"/>
    </row>
    <row r="107" spans="1:13">
      <c r="A107" s="69" t="s">
        <v>175</v>
      </c>
      <c r="B107" s="4"/>
      <c r="C107" s="4"/>
      <c r="D107" s="82"/>
      <c r="E107" s="12"/>
      <c r="F107" s="30"/>
      <c r="G107" s="147"/>
      <c r="H107" s="12"/>
      <c r="I107" s="24">
        <f t="shared" si="8"/>
        <v>30</v>
      </c>
      <c r="J107" s="52">
        <f t="shared" si="9"/>
        <v>0</v>
      </c>
      <c r="K107" s="12"/>
      <c r="L107" s="55"/>
      <c r="M107" s="12"/>
    </row>
    <row r="108" spans="1:13" ht="15" thickBot="1">
      <c r="A108" s="70" t="s">
        <v>176</v>
      </c>
      <c r="B108" s="17"/>
      <c r="C108" s="17"/>
      <c r="D108" s="83"/>
      <c r="E108" s="18"/>
      <c r="F108" s="19"/>
      <c r="G108" s="148"/>
      <c r="H108" s="18"/>
      <c r="I108" s="25">
        <f t="shared" si="8"/>
        <v>30</v>
      </c>
      <c r="J108" s="53">
        <f t="shared" si="9"/>
        <v>0</v>
      </c>
      <c r="K108" s="18"/>
      <c r="L108" s="56"/>
      <c r="M108" s="18"/>
    </row>
    <row r="109" spans="1:13">
      <c r="A109" s="71" t="s">
        <v>34</v>
      </c>
      <c r="B109" s="85"/>
      <c r="C109" s="73"/>
      <c r="D109" s="84"/>
      <c r="E109" s="67"/>
      <c r="F109" s="86"/>
      <c r="G109" s="149"/>
      <c r="H109" s="67"/>
      <c r="I109" s="87">
        <f>(30-H109)</f>
        <v>30</v>
      </c>
      <c r="J109" s="88">
        <f>F109*H109</f>
        <v>0</v>
      </c>
      <c r="K109" s="72"/>
      <c r="L109" s="89"/>
      <c r="M109" s="67"/>
    </row>
    <row r="110" spans="1:13">
      <c r="A110" s="69" t="s">
        <v>38</v>
      </c>
      <c r="B110" s="4"/>
      <c r="C110" s="63"/>
      <c r="D110" s="82"/>
      <c r="E110" s="64"/>
      <c r="F110" s="30"/>
      <c r="G110" s="147"/>
      <c r="H110" s="64"/>
      <c r="I110" s="24">
        <f t="shared" ref="I110:I128" si="10">(30-H110)</f>
        <v>30</v>
      </c>
      <c r="J110" s="52">
        <f t="shared" ref="J110:J128" si="11">F110*H110</f>
        <v>0</v>
      </c>
      <c r="K110" s="12"/>
      <c r="L110" s="55"/>
      <c r="M110" s="64"/>
    </row>
    <row r="111" spans="1:13">
      <c r="A111" s="69" t="s">
        <v>41</v>
      </c>
      <c r="B111" s="4"/>
      <c r="C111" s="63"/>
      <c r="D111" s="82"/>
      <c r="E111" s="64"/>
      <c r="F111" s="30"/>
      <c r="G111" s="147"/>
      <c r="H111" s="64"/>
      <c r="I111" s="24">
        <f t="shared" si="10"/>
        <v>30</v>
      </c>
      <c r="J111" s="52">
        <f t="shared" si="11"/>
        <v>0</v>
      </c>
      <c r="K111" s="12"/>
      <c r="L111" s="55"/>
      <c r="M111" s="64"/>
    </row>
    <row r="112" spans="1:13" ht="15" thickBot="1">
      <c r="A112" s="70" t="s">
        <v>44</v>
      </c>
      <c r="B112" s="17"/>
      <c r="C112" s="65"/>
      <c r="D112" s="83"/>
      <c r="E112" s="66"/>
      <c r="F112" s="19"/>
      <c r="G112" s="148"/>
      <c r="H112" s="66"/>
      <c r="I112" s="25">
        <f t="shared" si="10"/>
        <v>30</v>
      </c>
      <c r="J112" s="53">
        <f t="shared" si="11"/>
        <v>0</v>
      </c>
      <c r="K112" s="18"/>
      <c r="L112" s="56"/>
      <c r="M112" s="66"/>
    </row>
    <row r="113" spans="1:13">
      <c r="A113" s="68" t="s">
        <v>47</v>
      </c>
      <c r="B113" s="14"/>
      <c r="C113" s="61"/>
      <c r="D113" s="81"/>
      <c r="E113" s="62"/>
      <c r="F113" s="16"/>
      <c r="G113" s="146"/>
      <c r="H113" s="62"/>
      <c r="I113" s="23">
        <f t="shared" si="10"/>
        <v>30</v>
      </c>
      <c r="J113" s="51">
        <f t="shared" si="11"/>
        <v>0</v>
      </c>
      <c r="K113" s="72"/>
      <c r="L113" s="54"/>
      <c r="M113" s="62"/>
    </row>
    <row r="114" spans="1:13">
      <c r="A114" s="69" t="s">
        <v>51</v>
      </c>
      <c r="B114" s="4"/>
      <c r="C114" s="63"/>
      <c r="D114" s="82"/>
      <c r="E114" s="64"/>
      <c r="F114" s="30"/>
      <c r="G114" s="147"/>
      <c r="H114" s="64"/>
      <c r="I114" s="24">
        <f t="shared" si="10"/>
        <v>30</v>
      </c>
      <c r="J114" s="52">
        <f t="shared" si="11"/>
        <v>0</v>
      </c>
      <c r="K114" s="12"/>
      <c r="L114" s="55"/>
      <c r="M114" s="64"/>
    </row>
    <row r="115" spans="1:13">
      <c r="A115" s="69" t="s">
        <v>54</v>
      </c>
      <c r="B115" s="4"/>
      <c r="C115" s="63"/>
      <c r="D115" s="82"/>
      <c r="E115" s="64"/>
      <c r="F115" s="30"/>
      <c r="G115" s="147"/>
      <c r="H115" s="64"/>
      <c r="I115" s="24">
        <f t="shared" si="10"/>
        <v>30</v>
      </c>
      <c r="J115" s="52">
        <f t="shared" si="11"/>
        <v>0</v>
      </c>
      <c r="K115" s="12"/>
      <c r="L115" s="55"/>
      <c r="M115" s="64"/>
    </row>
    <row r="116" spans="1:13" ht="15" thickBot="1">
      <c r="A116" s="70" t="s">
        <v>57</v>
      </c>
      <c r="B116" s="17"/>
      <c r="C116" s="65"/>
      <c r="D116" s="83"/>
      <c r="E116" s="66"/>
      <c r="F116" s="19"/>
      <c r="G116" s="148"/>
      <c r="H116" s="66"/>
      <c r="I116" s="25">
        <f t="shared" si="10"/>
        <v>30</v>
      </c>
      <c r="J116" s="53">
        <f t="shared" si="11"/>
        <v>0</v>
      </c>
      <c r="K116" s="18"/>
      <c r="L116" s="56"/>
      <c r="M116" s="66"/>
    </row>
    <row r="117" spans="1:13">
      <c r="A117" s="68" t="s">
        <v>60</v>
      </c>
      <c r="B117" s="14"/>
      <c r="C117" s="61"/>
      <c r="D117" s="81"/>
      <c r="E117" s="62"/>
      <c r="F117" s="16"/>
      <c r="G117" s="146"/>
      <c r="H117" s="62"/>
      <c r="I117" s="23">
        <f t="shared" si="10"/>
        <v>30</v>
      </c>
      <c r="J117" s="51">
        <f t="shared" si="11"/>
        <v>0</v>
      </c>
      <c r="K117" s="72"/>
      <c r="L117" s="54"/>
      <c r="M117" s="62"/>
    </row>
    <row r="118" spans="1:13">
      <c r="A118" s="69" t="s">
        <v>64</v>
      </c>
      <c r="B118" s="4"/>
      <c r="C118" s="63"/>
      <c r="D118" s="82"/>
      <c r="E118" s="64"/>
      <c r="F118" s="30"/>
      <c r="G118" s="147"/>
      <c r="H118" s="64"/>
      <c r="I118" s="24">
        <f t="shared" si="10"/>
        <v>30</v>
      </c>
      <c r="J118" s="52">
        <f t="shared" si="11"/>
        <v>0</v>
      </c>
      <c r="K118" s="12"/>
      <c r="L118" s="55"/>
      <c r="M118" s="64"/>
    </row>
    <row r="119" spans="1:13">
      <c r="A119" s="69" t="s">
        <v>67</v>
      </c>
      <c r="B119" s="4"/>
      <c r="C119" s="63"/>
      <c r="D119" s="82"/>
      <c r="E119" s="64"/>
      <c r="F119" s="30"/>
      <c r="G119" s="147"/>
      <c r="H119" s="64"/>
      <c r="I119" s="24">
        <f t="shared" si="10"/>
        <v>30</v>
      </c>
      <c r="J119" s="52">
        <f t="shared" si="11"/>
        <v>0</v>
      </c>
      <c r="K119" s="12"/>
      <c r="L119" s="55"/>
      <c r="M119" s="64"/>
    </row>
    <row r="120" spans="1:13" ht="15" thickBot="1">
      <c r="A120" s="70" t="s">
        <v>70</v>
      </c>
      <c r="B120" s="17"/>
      <c r="C120" s="65"/>
      <c r="D120" s="83"/>
      <c r="E120" s="66"/>
      <c r="F120" s="19"/>
      <c r="G120" s="148"/>
      <c r="H120" s="66"/>
      <c r="I120" s="25">
        <f t="shared" si="10"/>
        <v>30</v>
      </c>
      <c r="J120" s="53">
        <f t="shared" si="11"/>
        <v>0</v>
      </c>
      <c r="K120" s="18"/>
      <c r="L120" s="56"/>
      <c r="M120" s="66"/>
    </row>
    <row r="121" spans="1:13">
      <c r="A121" s="68" t="s">
        <v>73</v>
      </c>
      <c r="B121" s="14"/>
      <c r="C121" s="61"/>
      <c r="D121" s="81"/>
      <c r="E121" s="62"/>
      <c r="F121" s="16"/>
      <c r="G121" s="146"/>
      <c r="H121" s="62"/>
      <c r="I121" s="23">
        <f t="shared" si="10"/>
        <v>30</v>
      </c>
      <c r="J121" s="51">
        <f t="shared" si="11"/>
        <v>0</v>
      </c>
      <c r="K121" s="72"/>
      <c r="L121" s="54"/>
      <c r="M121" s="62"/>
    </row>
    <row r="122" spans="1:13">
      <c r="A122" s="69" t="s">
        <v>77</v>
      </c>
      <c r="B122" s="4"/>
      <c r="C122" s="63"/>
      <c r="D122" s="82"/>
      <c r="E122" s="64"/>
      <c r="F122" s="30"/>
      <c r="G122" s="147"/>
      <c r="H122" s="64"/>
      <c r="I122" s="24">
        <f t="shared" si="10"/>
        <v>30</v>
      </c>
      <c r="J122" s="52">
        <f t="shared" si="11"/>
        <v>0</v>
      </c>
      <c r="K122" s="12"/>
      <c r="L122" s="55"/>
      <c r="M122" s="64"/>
    </row>
    <row r="123" spans="1:13">
      <c r="A123" s="69" t="s">
        <v>80</v>
      </c>
      <c r="B123" s="4"/>
      <c r="C123" s="63"/>
      <c r="D123" s="82"/>
      <c r="E123" s="64"/>
      <c r="F123" s="30"/>
      <c r="G123" s="147"/>
      <c r="H123" s="64"/>
      <c r="I123" s="24">
        <f t="shared" si="10"/>
        <v>30</v>
      </c>
      <c r="J123" s="52">
        <f t="shared" si="11"/>
        <v>0</v>
      </c>
      <c r="K123" s="12"/>
      <c r="L123" s="55"/>
      <c r="M123" s="64"/>
    </row>
    <row r="124" spans="1:13" ht="15" thickBot="1">
      <c r="A124" s="70" t="s">
        <v>83</v>
      </c>
      <c r="B124" s="17"/>
      <c r="C124" s="65"/>
      <c r="D124" s="83"/>
      <c r="E124" s="66"/>
      <c r="F124" s="19"/>
      <c r="G124" s="148"/>
      <c r="H124" s="66"/>
      <c r="I124" s="25">
        <f t="shared" si="10"/>
        <v>30</v>
      </c>
      <c r="J124" s="53">
        <f t="shared" si="11"/>
        <v>0</v>
      </c>
      <c r="K124" s="18"/>
      <c r="L124" s="56"/>
      <c r="M124" s="66"/>
    </row>
    <row r="125" spans="1:13">
      <c r="A125" s="68" t="s">
        <v>86</v>
      </c>
      <c r="B125" s="14"/>
      <c r="C125" s="61"/>
      <c r="D125" s="81"/>
      <c r="E125" s="62"/>
      <c r="F125" s="16"/>
      <c r="G125" s="146"/>
      <c r="H125" s="62"/>
      <c r="I125" s="23">
        <f t="shared" si="10"/>
        <v>30</v>
      </c>
      <c r="J125" s="51">
        <f t="shared" si="11"/>
        <v>0</v>
      </c>
      <c r="K125" s="72"/>
      <c r="L125" s="54"/>
      <c r="M125" s="62"/>
    </row>
    <row r="126" spans="1:13">
      <c r="A126" s="69" t="s">
        <v>90</v>
      </c>
      <c r="B126" s="4"/>
      <c r="C126" s="63"/>
      <c r="D126" s="82"/>
      <c r="E126" s="64"/>
      <c r="F126" s="30"/>
      <c r="G126" s="147"/>
      <c r="H126" s="64"/>
      <c r="I126" s="24">
        <f t="shared" si="10"/>
        <v>30</v>
      </c>
      <c r="J126" s="52">
        <f t="shared" si="11"/>
        <v>0</v>
      </c>
      <c r="K126" s="12"/>
      <c r="L126" s="55"/>
      <c r="M126" s="64"/>
    </row>
    <row r="127" spans="1:13">
      <c r="A127" s="69" t="s">
        <v>93</v>
      </c>
      <c r="B127" s="4"/>
      <c r="C127" s="63"/>
      <c r="D127" s="82"/>
      <c r="E127" s="64"/>
      <c r="F127" s="30"/>
      <c r="G127" s="147"/>
      <c r="H127" s="64"/>
      <c r="I127" s="24">
        <f t="shared" si="10"/>
        <v>30</v>
      </c>
      <c r="J127" s="52">
        <f t="shared" si="11"/>
        <v>0</v>
      </c>
      <c r="K127" s="12"/>
      <c r="L127" s="55"/>
      <c r="M127" s="64"/>
    </row>
    <row r="128" spans="1:13" ht="15" thickBot="1">
      <c r="A128" s="70" t="s">
        <v>97</v>
      </c>
      <c r="B128" s="17"/>
      <c r="C128" s="65"/>
      <c r="D128" s="83"/>
      <c r="E128" s="66"/>
      <c r="F128" s="19"/>
      <c r="G128" s="148"/>
      <c r="H128" s="66"/>
      <c r="I128" s="25">
        <f t="shared" si="10"/>
        <v>30</v>
      </c>
      <c r="J128" s="53">
        <f t="shared" si="11"/>
        <v>0</v>
      </c>
      <c r="K128" s="18"/>
      <c r="L128" s="56"/>
      <c r="M128" s="66"/>
    </row>
    <row r="129" spans="1:12">
      <c r="A129" s="20" t="s">
        <v>177</v>
      </c>
      <c r="B129" s="2" t="s">
        <v>178</v>
      </c>
      <c r="C129" s="1"/>
      <c r="D129" s="1"/>
    </row>
    <row r="130" spans="1:12">
      <c r="C130" s="3" t="s">
        <v>179</v>
      </c>
      <c r="D130" s="9">
        <f>IF(RIGHT($C$7, 2)="CD", SUM(E13:E108), SUM(E13:E128))</f>
        <v>81</v>
      </c>
    </row>
    <row r="131" spans="1:12">
      <c r="C131" s="32"/>
      <c r="D131" s="21"/>
    </row>
    <row r="132" spans="1:12">
      <c r="C132" s="168" t="s">
        <v>180</v>
      </c>
      <c r="D132" s="169"/>
    </row>
    <row r="133" spans="1:12">
      <c r="A133" s="48" t="s">
        <v>181</v>
      </c>
      <c r="C133" s="166" t="s">
        <v>182</v>
      </c>
      <c r="D133" s="167">
        <v>15</v>
      </c>
    </row>
    <row r="134" spans="1:12">
      <c r="A134" s="50">
        <v>45699</v>
      </c>
      <c r="C134" s="10" t="s">
        <v>183</v>
      </c>
      <c r="D134" s="11">
        <f>(PoolConcentration/(1000*660))*10^6</f>
        <v>22.727272727272727</v>
      </c>
    </row>
    <row r="135" spans="1:12">
      <c r="B135" s="26"/>
      <c r="C135" s="10" t="s">
        <v>184</v>
      </c>
      <c r="D135" s="11">
        <f>4*50/Molarity</f>
        <v>8.8000000000000007</v>
      </c>
      <c r="E135" s="58"/>
    </row>
    <row r="136" spans="1:12">
      <c r="A136" s="59"/>
      <c r="C136" s="10" t="s">
        <v>185</v>
      </c>
      <c r="D136" s="11">
        <f>50-PoolDilution</f>
        <v>41.2</v>
      </c>
      <c r="E136" s="58"/>
    </row>
    <row r="137" spans="1:12" ht="15" thickBot="1">
      <c r="C137" s="248" t="s">
        <v>186</v>
      </c>
      <c r="D137" s="249"/>
      <c r="E137" s="58"/>
    </row>
    <row r="140" spans="1:12" ht="15" thickBot="1"/>
    <row r="141" spans="1:12" ht="15" thickBot="1">
      <c r="A141" s="91"/>
      <c r="C141" s="261" t="s">
        <v>187</v>
      </c>
      <c r="D141" s="262"/>
      <c r="F141" s="238" t="s">
        <v>188</v>
      </c>
      <c r="G141" s="239"/>
      <c r="H141" s="240"/>
      <c r="J141" s="103" t="s">
        <v>189</v>
      </c>
      <c r="K141" s="104" t="s">
        <v>190</v>
      </c>
      <c r="L141" s="105" t="s">
        <v>191</v>
      </c>
    </row>
    <row r="142" spans="1:12">
      <c r="C142" s="232" t="s">
        <v>192</v>
      </c>
      <c r="D142" s="233"/>
      <c r="F142" s="214" t="s">
        <v>193</v>
      </c>
      <c r="G142" s="215"/>
      <c r="H142" s="28">
        <v>890</v>
      </c>
      <c r="J142" s="126" t="s">
        <v>194</v>
      </c>
      <c r="K142" s="4"/>
      <c r="L142" s="106"/>
    </row>
    <row r="143" spans="1:12">
      <c r="C143" s="10" t="s">
        <v>195</v>
      </c>
      <c r="D143" s="28">
        <v>12</v>
      </c>
      <c r="F143" s="214" t="s">
        <v>196</v>
      </c>
      <c r="G143" s="215"/>
      <c r="H143" s="182">
        <v>0.93</v>
      </c>
      <c r="J143" s="126" t="s">
        <v>197</v>
      </c>
      <c r="K143" s="12"/>
      <c r="L143" s="107"/>
    </row>
    <row r="144" spans="1:12">
      <c r="C144" s="10" t="s">
        <v>198</v>
      </c>
      <c r="D144" s="27">
        <f>(1000*D143)/20</f>
        <v>600</v>
      </c>
      <c r="F144" s="214" t="s">
        <v>199</v>
      </c>
      <c r="G144" s="215"/>
      <c r="H144" s="182">
        <v>0.94</v>
      </c>
      <c r="J144" s="126" t="s">
        <v>200</v>
      </c>
      <c r="K144" s="12"/>
      <c r="L144" s="107"/>
    </row>
    <row r="145" spans="3:12" ht="14.65" customHeight="1" thickBot="1">
      <c r="C145" s="113" t="s">
        <v>201</v>
      </c>
      <c r="D145" s="114">
        <f>1000-D144</f>
        <v>400</v>
      </c>
      <c r="F145" s="324" t="s">
        <v>202</v>
      </c>
      <c r="G145" s="325"/>
      <c r="H145" s="184">
        <v>8999</v>
      </c>
      <c r="J145" s="126" t="s">
        <v>203</v>
      </c>
      <c r="K145" s="21"/>
      <c r="L145" s="107"/>
    </row>
    <row r="146" spans="3:12" ht="15" customHeight="1" thickBot="1">
      <c r="C146" s="234" t="s">
        <v>204</v>
      </c>
      <c r="D146" s="235"/>
      <c r="F146" s="250" t="s">
        <v>205</v>
      </c>
      <c r="G146" s="251"/>
      <c r="H146" s="110"/>
      <c r="J146" s="126" t="s">
        <v>206</v>
      </c>
      <c r="K146" s="12"/>
      <c r="L146" s="107"/>
    </row>
    <row r="147" spans="3:12" ht="15" customHeight="1">
      <c r="C147" s="204" t="s">
        <v>207</v>
      </c>
      <c r="D147" s="205"/>
      <c r="J147" s="126" t="s">
        <v>208</v>
      </c>
      <c r="K147" s="12"/>
      <c r="L147" s="107"/>
    </row>
    <row r="148" spans="3:12">
      <c r="C148" s="212" t="s">
        <v>209</v>
      </c>
      <c r="D148" s="213"/>
      <c r="J148" s="126" t="s">
        <v>210</v>
      </c>
      <c r="K148" s="12"/>
      <c r="L148" s="107"/>
    </row>
    <row r="149" spans="3:12">
      <c r="C149" s="212" t="s">
        <v>211</v>
      </c>
      <c r="D149" s="213"/>
      <c r="J149" s="126" t="s">
        <v>212</v>
      </c>
      <c r="K149" s="12"/>
      <c r="L149" s="107"/>
    </row>
    <row r="150" spans="3:12" ht="15" thickBot="1">
      <c r="C150" s="236" t="s">
        <v>213</v>
      </c>
      <c r="D150" s="237"/>
      <c r="J150" s="126" t="s">
        <v>214</v>
      </c>
      <c r="K150" s="12"/>
      <c r="L150" s="107"/>
    </row>
    <row r="151" spans="3:12" ht="15" thickBot="1">
      <c r="C151" s="194" t="s">
        <v>215</v>
      </c>
      <c r="D151" s="195"/>
      <c r="J151" s="126" t="s">
        <v>216</v>
      </c>
      <c r="K151" s="12"/>
      <c r="L151" s="107"/>
    </row>
    <row r="152" spans="3:12" ht="15" thickBot="1">
      <c r="C152" s="116" t="s">
        <v>217</v>
      </c>
      <c r="D152" s="117"/>
      <c r="J152" s="126" t="s">
        <v>218</v>
      </c>
      <c r="K152" s="12"/>
      <c r="L152" s="107"/>
    </row>
    <row r="153" spans="3:12" ht="15" thickBot="1">
      <c r="J153" s="108" t="s">
        <v>219</v>
      </c>
      <c r="K153" s="18"/>
      <c r="L153" s="109"/>
    </row>
    <row r="154" spans="3:12" ht="15" thickBot="1">
      <c r="C154" s="159" t="s">
        <v>220</v>
      </c>
      <c r="D154" s="160"/>
      <c r="J154" s="127" t="s">
        <v>221</v>
      </c>
      <c r="K154" s="164"/>
      <c r="L154" s="165"/>
    </row>
    <row r="155" spans="3:12" ht="18" customHeight="1">
      <c r="C155" s="10" t="s">
        <v>222</v>
      </c>
      <c r="D155" s="163">
        <v>10</v>
      </c>
      <c r="J155" s="270" t="s">
        <v>223</v>
      </c>
      <c r="K155" s="271"/>
      <c r="L155" s="272"/>
    </row>
    <row r="156" spans="3:12">
      <c r="C156" s="60" t="s">
        <v>224</v>
      </c>
      <c r="D156" s="11">
        <f>(D155/(400*660))*10^6</f>
        <v>37.878787878787875</v>
      </c>
      <c r="H156" s="129"/>
      <c r="I156" s="129"/>
      <c r="J156" s="140" t="s">
        <v>225</v>
      </c>
      <c r="K156" s="12"/>
      <c r="L156" s="163"/>
    </row>
    <row r="157" spans="3:12">
      <c r="C157" s="10" t="s">
        <v>184</v>
      </c>
      <c r="D157" s="11">
        <f>4*50/D156</f>
        <v>5.28</v>
      </c>
      <c r="H157" s="129"/>
      <c r="I157" s="129"/>
      <c r="J157" s="140" t="s">
        <v>226</v>
      </c>
      <c r="K157" s="12"/>
      <c r="L157" s="163"/>
    </row>
    <row r="158" spans="3:12" ht="15" thickBot="1">
      <c r="C158" s="10" t="s">
        <v>185</v>
      </c>
      <c r="D158" s="11">
        <f>50-D157</f>
        <v>44.72</v>
      </c>
      <c r="J158" s="141" t="s">
        <v>227</v>
      </c>
      <c r="K158" s="18"/>
      <c r="L158" s="158"/>
    </row>
    <row r="159" spans="3:12" ht="15" thickBot="1">
      <c r="C159" s="161" t="s">
        <v>228</v>
      </c>
      <c r="D159" s="162"/>
    </row>
    <row r="161" spans="3:12" ht="15" thickBot="1"/>
    <row r="162" spans="3:12" ht="15" thickBot="1">
      <c r="C162" s="228" t="s">
        <v>229</v>
      </c>
      <c r="D162" s="229"/>
      <c r="F162" s="218" t="s">
        <v>230</v>
      </c>
      <c r="G162" s="219"/>
      <c r="H162" s="220"/>
      <c r="J162" s="103" t="s">
        <v>189</v>
      </c>
      <c r="K162" s="104" t="s">
        <v>190</v>
      </c>
      <c r="L162" s="105" t="s">
        <v>191</v>
      </c>
    </row>
    <row r="163" spans="3:12">
      <c r="C163" s="230" t="s">
        <v>231</v>
      </c>
      <c r="D163" s="231"/>
      <c r="F163" s="221" t="s">
        <v>232</v>
      </c>
      <c r="G163" s="222"/>
      <c r="H163" s="180">
        <f>AVERAGE(H164:H165)</f>
        <v>0.91500000000000004</v>
      </c>
      <c r="J163" s="126" t="s">
        <v>194</v>
      </c>
      <c r="K163" s="4"/>
      <c r="L163" s="106"/>
    </row>
    <row r="164" spans="3:12">
      <c r="C164" s="10" t="s">
        <v>233</v>
      </c>
      <c r="D164" s="28">
        <v>80</v>
      </c>
      <c r="F164" s="221" t="s">
        <v>234</v>
      </c>
      <c r="G164" s="222"/>
      <c r="H164" s="181">
        <v>0.94</v>
      </c>
      <c r="J164" s="126" t="s">
        <v>197</v>
      </c>
      <c r="K164" s="12"/>
      <c r="L164" s="107"/>
    </row>
    <row r="165" spans="3:12">
      <c r="C165" s="10" t="s">
        <v>235</v>
      </c>
      <c r="D165" s="27">
        <f>(D164*50)/200</f>
        <v>20</v>
      </c>
      <c r="F165" s="221" t="s">
        <v>236</v>
      </c>
      <c r="G165" s="222"/>
      <c r="H165" s="181">
        <v>0.89</v>
      </c>
      <c r="J165" s="126" t="s">
        <v>200</v>
      </c>
      <c r="K165" s="12"/>
      <c r="L165" s="107"/>
    </row>
    <row r="166" spans="3:12">
      <c r="C166" s="10" t="s">
        <v>237</v>
      </c>
      <c r="D166" s="27">
        <f>50-D165</f>
        <v>30</v>
      </c>
      <c r="F166" s="214" t="s">
        <v>196</v>
      </c>
      <c r="G166" s="215"/>
      <c r="H166" s="182">
        <v>0.93</v>
      </c>
      <c r="J166" s="126" t="s">
        <v>203</v>
      </c>
      <c r="K166" s="21"/>
      <c r="L166" s="107"/>
    </row>
    <row r="167" spans="3:12" ht="15" thickBot="1">
      <c r="C167" s="210" t="s">
        <v>238</v>
      </c>
      <c r="D167" s="211"/>
      <c r="F167" s="214" t="s">
        <v>239</v>
      </c>
      <c r="G167" s="215"/>
      <c r="H167" s="182">
        <v>0.89</v>
      </c>
      <c r="J167" s="126" t="s">
        <v>206</v>
      </c>
      <c r="K167" s="12"/>
      <c r="L167" s="107"/>
    </row>
    <row r="168" spans="3:12">
      <c r="C168" s="204" t="s">
        <v>240</v>
      </c>
      <c r="D168" s="205"/>
      <c r="F168" s="214" t="s">
        <v>241</v>
      </c>
      <c r="G168" s="215"/>
      <c r="H168" s="111">
        <v>1.5</v>
      </c>
      <c r="J168" s="126" t="s">
        <v>208</v>
      </c>
      <c r="K168" s="12"/>
      <c r="L168" s="107"/>
    </row>
    <row r="169" spans="3:12" ht="15" thickBot="1">
      <c r="C169" s="212" t="s">
        <v>242</v>
      </c>
      <c r="D169" s="213"/>
      <c r="F169" s="226" t="s">
        <v>205</v>
      </c>
      <c r="G169" s="227"/>
      <c r="H169" s="112"/>
      <c r="J169" s="126" t="s">
        <v>210</v>
      </c>
      <c r="K169" s="12"/>
      <c r="L169" s="107"/>
    </row>
    <row r="170" spans="3:12">
      <c r="C170" s="115" t="s">
        <v>243</v>
      </c>
      <c r="D170" s="27">
        <f>D164</f>
        <v>80</v>
      </c>
      <c r="J170" s="126" t="s">
        <v>212</v>
      </c>
      <c r="K170" s="12"/>
      <c r="L170" s="107"/>
    </row>
    <row r="171" spans="3:12">
      <c r="C171" s="115" t="s">
        <v>244</v>
      </c>
      <c r="D171" s="27">
        <f>(D170*12.5)/200</f>
        <v>5</v>
      </c>
      <c r="J171" s="126" t="s">
        <v>216</v>
      </c>
      <c r="K171" s="12"/>
      <c r="L171" s="107"/>
    </row>
    <row r="172" spans="3:12" ht="15" thickBot="1">
      <c r="C172" s="115" t="s">
        <v>245</v>
      </c>
      <c r="D172" s="27">
        <f>12.5-D171</f>
        <v>7.5</v>
      </c>
      <c r="J172" s="108" t="s">
        <v>219</v>
      </c>
      <c r="K172" s="18"/>
      <c r="L172" s="109"/>
    </row>
    <row r="173" spans="3:12" ht="15" thickBot="1">
      <c r="C173" s="190" t="s">
        <v>246</v>
      </c>
      <c r="D173" s="191"/>
      <c r="J173" s="127" t="s">
        <v>221</v>
      </c>
      <c r="K173" s="273"/>
      <c r="L173" s="235"/>
    </row>
    <row r="174" spans="3:12" ht="15" customHeight="1" thickBot="1">
      <c r="C174" s="116" t="s">
        <v>217</v>
      </c>
      <c r="D174" s="117"/>
      <c r="J174" s="270" t="s">
        <v>223</v>
      </c>
      <c r="K174" s="271"/>
      <c r="L174" s="272"/>
    </row>
    <row r="175" spans="3:12">
      <c r="J175" s="140" t="s">
        <v>225</v>
      </c>
      <c r="K175" s="274"/>
      <c r="L175" s="275"/>
    </row>
    <row r="176" spans="3:12" ht="15" customHeight="1">
      <c r="J176" s="140" t="s">
        <v>226</v>
      </c>
      <c r="K176" s="274"/>
      <c r="L176" s="275"/>
    </row>
    <row r="177" spans="3:12" ht="15" thickBot="1">
      <c r="J177" s="141" t="s">
        <v>227</v>
      </c>
      <c r="K177" s="276"/>
      <c r="L177" s="277"/>
    </row>
    <row r="178" spans="3:12">
      <c r="J178" s="145"/>
      <c r="K178" s="21"/>
      <c r="L178" s="21"/>
    </row>
    <row r="179" spans="3:12" ht="15" customHeight="1" thickBot="1"/>
    <row r="180" spans="3:12" ht="15" thickBot="1">
      <c r="C180" s="216" t="s">
        <v>247</v>
      </c>
      <c r="D180" s="217"/>
      <c r="F180" s="223" t="s">
        <v>248</v>
      </c>
      <c r="G180" s="224"/>
      <c r="H180" s="225"/>
      <c r="J180" s="142" t="s">
        <v>189</v>
      </c>
      <c r="K180" s="143" t="s">
        <v>190</v>
      </c>
      <c r="L180" s="144" t="s">
        <v>191</v>
      </c>
    </row>
    <row r="181" spans="3:12">
      <c r="C181" s="200" t="s">
        <v>249</v>
      </c>
      <c r="D181" s="201"/>
      <c r="F181" s="214" t="s">
        <v>193</v>
      </c>
      <c r="G181" s="215"/>
      <c r="H181" s="28">
        <v>900</v>
      </c>
      <c r="J181" s="126" t="s">
        <v>194</v>
      </c>
      <c r="K181" s="4"/>
      <c r="L181" s="106"/>
    </row>
    <row r="182" spans="3:12">
      <c r="C182" s="202" t="s">
        <v>250</v>
      </c>
      <c r="D182" s="203"/>
      <c r="F182" s="214" t="s">
        <v>196</v>
      </c>
      <c r="G182" s="215"/>
      <c r="H182" s="182">
        <v>0.91</v>
      </c>
      <c r="J182" s="126" t="s">
        <v>197</v>
      </c>
      <c r="K182" s="12"/>
      <c r="L182" s="107"/>
    </row>
    <row r="183" spans="3:12">
      <c r="C183" s="206" t="s">
        <v>251</v>
      </c>
      <c r="D183" s="207"/>
      <c r="F183" s="214" t="s">
        <v>199</v>
      </c>
      <c r="G183" s="215"/>
      <c r="H183" s="182">
        <v>0.91</v>
      </c>
      <c r="J183" s="126" t="s">
        <v>200</v>
      </c>
      <c r="K183" s="12"/>
      <c r="L183" s="107"/>
    </row>
    <row r="184" spans="3:12">
      <c r="C184" s="10" t="s">
        <v>252</v>
      </c>
      <c r="D184" s="28">
        <v>1.4</v>
      </c>
      <c r="F184" s="214" t="s">
        <v>202</v>
      </c>
      <c r="G184" s="215"/>
      <c r="H184" s="28">
        <v>6899</v>
      </c>
      <c r="J184" s="126" t="s">
        <v>203</v>
      </c>
      <c r="K184" s="21"/>
      <c r="L184" s="107"/>
    </row>
    <row r="185" spans="3:12" ht="15" thickBot="1">
      <c r="C185" s="10" t="s">
        <v>253</v>
      </c>
      <c r="D185" s="27">
        <f>(500*D184)/5</f>
        <v>140</v>
      </c>
      <c r="F185" s="226" t="s">
        <v>205</v>
      </c>
      <c r="G185" s="227"/>
      <c r="H185" s="110"/>
      <c r="J185" s="126" t="s">
        <v>206</v>
      </c>
      <c r="K185" s="12"/>
      <c r="L185" s="107"/>
    </row>
    <row r="186" spans="3:12">
      <c r="C186" s="10" t="s">
        <v>201</v>
      </c>
      <c r="D186" s="27">
        <f>500-D185</f>
        <v>360</v>
      </c>
      <c r="J186" s="126" t="s">
        <v>208</v>
      </c>
      <c r="K186" s="12"/>
      <c r="L186" s="107"/>
    </row>
    <row r="187" spans="3:12" ht="15" thickBot="1">
      <c r="C187" s="210" t="s">
        <v>254</v>
      </c>
      <c r="D187" s="211"/>
      <c r="J187" s="126" t="s">
        <v>210</v>
      </c>
      <c r="K187" s="12"/>
      <c r="L187" s="107"/>
    </row>
    <row r="188" spans="3:12">
      <c r="C188" s="204" t="s">
        <v>255</v>
      </c>
      <c r="D188" s="205"/>
      <c r="J188" s="126" t="s">
        <v>212</v>
      </c>
      <c r="K188" s="12"/>
      <c r="L188" s="107"/>
    </row>
    <row r="189" spans="3:12">
      <c r="C189" s="208" t="s">
        <v>256</v>
      </c>
      <c r="D189" s="209"/>
      <c r="J189" s="126" t="s">
        <v>214</v>
      </c>
      <c r="K189" s="12"/>
      <c r="L189" s="107"/>
    </row>
    <row r="190" spans="3:12">
      <c r="C190" s="212" t="s">
        <v>257</v>
      </c>
      <c r="D190" s="213"/>
      <c r="J190" s="126" t="s">
        <v>216</v>
      </c>
      <c r="K190" s="12"/>
      <c r="L190" s="107"/>
    </row>
    <row r="191" spans="3:12" ht="15" thickBot="1">
      <c r="C191" s="118" t="s">
        <v>258</v>
      </c>
      <c r="D191" s="119"/>
      <c r="J191" s="108" t="s">
        <v>219</v>
      </c>
      <c r="K191" s="18"/>
      <c r="L191" s="109"/>
    </row>
    <row r="192" spans="3:12" ht="14.65" customHeight="1" thickBot="1">
      <c r="C192" s="118" t="s">
        <v>259</v>
      </c>
      <c r="D192" s="119"/>
      <c r="J192" s="127" t="s">
        <v>221</v>
      </c>
      <c r="K192" s="273"/>
      <c r="L192" s="235"/>
    </row>
    <row r="193" spans="3:12">
      <c r="C193" s="118" t="s">
        <v>260</v>
      </c>
      <c r="D193" s="120"/>
      <c r="J193" s="270" t="s">
        <v>223</v>
      </c>
      <c r="K193" s="271"/>
      <c r="L193" s="272"/>
    </row>
    <row r="194" spans="3:12" ht="15" thickBot="1">
      <c r="C194" s="190" t="s">
        <v>261</v>
      </c>
      <c r="D194" s="191"/>
      <c r="J194" s="140" t="s">
        <v>225</v>
      </c>
      <c r="K194" s="274"/>
      <c r="L194" s="275"/>
    </row>
    <row r="195" spans="3:12" ht="15" thickBot="1">
      <c r="C195" s="121" t="s">
        <v>217</v>
      </c>
      <c r="D195" s="117"/>
      <c r="J195" s="140" t="s">
        <v>226</v>
      </c>
      <c r="K195" s="274"/>
      <c r="L195" s="275"/>
    </row>
    <row r="196" spans="3:12" ht="15" thickBot="1">
      <c r="J196" s="141" t="s">
        <v>227</v>
      </c>
      <c r="K196" s="276"/>
      <c r="L196" s="277"/>
    </row>
    <row r="199" spans="3:12">
      <c r="J199" s="129"/>
      <c r="K199" s="21"/>
      <c r="L199" s="150"/>
    </row>
  </sheetData>
  <mergeCells count="64">
    <mergeCell ref="J155:L155"/>
    <mergeCell ref="K173:L173"/>
    <mergeCell ref="K195:L195"/>
    <mergeCell ref="K196:L196"/>
    <mergeCell ref="F184:G184"/>
    <mergeCell ref="F185:G185"/>
    <mergeCell ref="F182:G182"/>
    <mergeCell ref="K192:L192"/>
    <mergeCell ref="J174:L174"/>
    <mergeCell ref="K175:L175"/>
    <mergeCell ref="J193:L193"/>
    <mergeCell ref="K194:L194"/>
    <mergeCell ref="F181:G181"/>
    <mergeCell ref="K176:L176"/>
    <mergeCell ref="K177:L177"/>
    <mergeCell ref="F164:G164"/>
    <mergeCell ref="C150:D150"/>
    <mergeCell ref="F141:H141"/>
    <mergeCell ref="I7:I8"/>
    <mergeCell ref="K3:K8"/>
    <mergeCell ref="B1:C1"/>
    <mergeCell ref="C137:D137"/>
    <mergeCell ref="F145:G145"/>
    <mergeCell ref="F146:G146"/>
    <mergeCell ref="E2:G5"/>
    <mergeCell ref="F144:G144"/>
    <mergeCell ref="F142:G142"/>
    <mergeCell ref="F143:G143"/>
    <mergeCell ref="C141:D141"/>
    <mergeCell ref="I2:K2"/>
    <mergeCell ref="J3:J8"/>
    <mergeCell ref="I5:I6"/>
    <mergeCell ref="C148:D148"/>
    <mergeCell ref="C147:D147"/>
    <mergeCell ref="C142:D142"/>
    <mergeCell ref="C146:D146"/>
    <mergeCell ref="C149:D149"/>
    <mergeCell ref="C173:D173"/>
    <mergeCell ref="C162:D162"/>
    <mergeCell ref="C168:D168"/>
    <mergeCell ref="C169:D169"/>
    <mergeCell ref="C163:D163"/>
    <mergeCell ref="C167:D167"/>
    <mergeCell ref="F165:G165"/>
    <mergeCell ref="F180:H180"/>
    <mergeCell ref="F167:G167"/>
    <mergeCell ref="F168:G168"/>
    <mergeCell ref="F169:G169"/>
    <mergeCell ref="C194:D194"/>
    <mergeCell ref="F11:G11"/>
    <mergeCell ref="C151:D151"/>
    <mergeCell ref="B9:C10"/>
    <mergeCell ref="C181:D181"/>
    <mergeCell ref="C182:D182"/>
    <mergeCell ref="C188:D188"/>
    <mergeCell ref="C183:D183"/>
    <mergeCell ref="C189:D189"/>
    <mergeCell ref="C187:D187"/>
    <mergeCell ref="C190:D190"/>
    <mergeCell ref="F183:G183"/>
    <mergeCell ref="F166:G166"/>
    <mergeCell ref="C180:D180"/>
    <mergeCell ref="F162:H162"/>
    <mergeCell ref="F163:G163"/>
  </mergeCells>
  <phoneticPr fontId="14" type="noConversion"/>
  <conditionalFormatting sqref="A109:A128 C109:J128 L109:M128">
    <cfRule type="expression" dxfId="9" priority="8">
      <formula>$C$7="CD"</formula>
    </cfRule>
  </conditionalFormatting>
  <conditionalFormatting sqref="K13:K128">
    <cfRule type="duplicateValues" dxfId="8" priority="1"/>
    <cfRule type="expression" dxfId="7" priority="9">
      <formula>OR(AND($C$6&lt;&gt;"CD", LEN(K13)=3), AND($C$6="CD",LEN(K13)=5))</formula>
    </cfRule>
  </conditionalFormatting>
  <dataValidations count="1">
    <dataValidation type="list" allowBlank="1" showInputMessage="1" sqref="C5" xr:uid="{00000000-0002-0000-0000-000000000000}">
      <formula1>"300c MiSeq v2, 500c MiSeq v2, 500c MiSeq Nano, 300c MiSeq Nano, 300c MiSeq Micro, 600c MiSeq v3, 500c MiSeq v3, 300c iSeq, 300c MiniSeq Mid, 300c MiniSeq High, 300c NextSeq 1000_2000"</formula1>
    </dataValidation>
  </dataValidations>
  <pageMargins left="0.7" right="0.7" top="0.75" bottom="0.75" header="0.3" footer="0.3"/>
  <pageSetup scale="4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2</xdr:col>
                    <xdr:colOff>4526280</xdr:colOff>
                    <xdr:row>152</xdr:row>
                    <xdr:rowOff>175260</xdr:rowOff>
                  </from>
                  <to>
                    <xdr:col>3</xdr:col>
                    <xdr:colOff>365760</xdr:colOff>
                    <xdr:row>154</xdr:row>
                    <xdr:rowOff>22860</xdr:rowOff>
                  </to>
                </anchor>
              </controlPr>
            </control>
          </mc:Choice>
        </mc:AlternateContent>
        <mc:AlternateContent xmlns:mc="http://schemas.openxmlformats.org/markup-compatibility/2006">
          <mc:Choice Requires="x14">
            <control shapeId="1034" r:id="rId5" name="Check Box 10">
              <controlPr defaultSize="0" autoFill="0" autoLine="0" autoPict="0">
                <anchor moveWithCells="1">
                  <from>
                    <xdr:col>2</xdr:col>
                    <xdr:colOff>4061460</xdr:colOff>
                    <xdr:row>160</xdr:row>
                    <xdr:rowOff>152400</xdr:rowOff>
                  </from>
                  <to>
                    <xdr:col>3</xdr:col>
                    <xdr:colOff>0</xdr:colOff>
                    <xdr:row>162</xdr:row>
                    <xdr:rowOff>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2</xdr:col>
                    <xdr:colOff>4145280</xdr:colOff>
                    <xdr:row>178</xdr:row>
                    <xdr:rowOff>175260</xdr:rowOff>
                  </from>
                  <to>
                    <xdr:col>3</xdr:col>
                    <xdr:colOff>0</xdr:colOff>
                    <xdr:row>180</xdr:row>
                    <xdr:rowOff>30480</xdr:rowOff>
                  </to>
                </anchor>
              </controlPr>
            </control>
          </mc:Choice>
        </mc:AlternateContent>
        <mc:AlternateContent xmlns:mc="http://schemas.openxmlformats.org/markup-compatibility/2006">
          <mc:Choice Requires="x14">
            <control shapeId="1044" r:id="rId7" name="Check Box 20">
              <controlPr defaultSize="0" autoFill="0" autoLine="0" autoPict="0">
                <anchor moveWithCells="1">
                  <from>
                    <xdr:col>2</xdr:col>
                    <xdr:colOff>4107180</xdr:colOff>
                    <xdr:row>139</xdr:row>
                    <xdr:rowOff>152400</xdr:rowOff>
                  </from>
                  <to>
                    <xdr:col>3</xdr:col>
                    <xdr:colOff>0</xdr:colOff>
                    <xdr:row>141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7C2D2C48-A50F-4E45-ABF0-A3DC3F9A6DF3}">
          <x14:formula1>
            <xm:f>Indices!$D$2:$D$4</xm:f>
          </x14:formula1>
          <xm:sqref>C6</xm:sqref>
        </x14:dataValidation>
        <x14:dataValidation type="list" allowBlank="1" showInputMessage="1" xr:uid="{8CB0DF9B-2FFB-41D8-B43A-DBA343989780}">
          <x14:formula1>
            <xm:f>IF($C$6="CD",Indices!$F$2:$F$97,Indices!$I$2:$I$385)</xm:f>
          </x14:formula1>
          <xm:sqref>K13:K128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746ECB-5002-4536-8A7A-26A4EC73D13A}">
  <dimension ref="A1:K132"/>
  <sheetViews>
    <sheetView zoomScale="85" zoomScaleNormal="85" workbookViewId="0">
      <pane ySplit="16" topLeftCell="A17" activePane="bottomLeft" state="frozen"/>
      <selection pane="bottomLeft" activeCell="C13" sqref="C13"/>
    </sheetView>
  </sheetViews>
  <sheetFormatPr defaultRowHeight="14.45"/>
  <cols>
    <col min="1" max="1" width="20.5703125" customWidth="1"/>
    <col min="2" max="2" width="24.7109375" customWidth="1"/>
    <col min="3" max="4" width="16.7109375" bestFit="1" customWidth="1"/>
    <col min="5" max="5" width="12.42578125" bestFit="1" customWidth="1"/>
    <col min="6" max="6" width="13.5703125" bestFit="1" customWidth="1"/>
    <col min="7" max="7" width="12.7109375" bestFit="1" customWidth="1"/>
    <col min="8" max="9" width="15" bestFit="1" customWidth="1"/>
  </cols>
  <sheetData>
    <row r="1" spans="1:11">
      <c r="A1" t="s">
        <v>262</v>
      </c>
    </row>
    <row r="2" spans="1:11">
      <c r="A2" t="s">
        <v>263</v>
      </c>
      <c r="B2" s="38" t="str">
        <f>'Library Prep'!$C$2</f>
        <v>M3235-25-009</v>
      </c>
    </row>
    <row r="3" spans="1:11">
      <c r="A3" t="s">
        <v>264</v>
      </c>
      <c r="B3" s="47">
        <f>'Library Prep'!$C$7</f>
        <v>45484</v>
      </c>
    </row>
    <row r="4" spans="1:11">
      <c r="A4" t="s">
        <v>265</v>
      </c>
      <c r="B4" t="s">
        <v>266</v>
      </c>
    </row>
    <row r="5" spans="1:11">
      <c r="A5" t="s">
        <v>267</v>
      </c>
      <c r="B5" t="s">
        <v>268</v>
      </c>
    </row>
    <row r="6" spans="1:11">
      <c r="A6" t="s">
        <v>269</v>
      </c>
      <c r="B6" s="38" t="s">
        <v>0</v>
      </c>
    </row>
    <row r="7" spans="1:11">
      <c r="A7" t="s">
        <v>270</v>
      </c>
      <c r="B7" s="38" t="str">
        <f>VLOOKUP('Library Prep'!$C$6,Indices!$D$1:$E$4,2,FALSE)</f>
        <v>Набір індексів Ilmn DNA-RNA UD Indexes SetABCD Tagmentation</v>
      </c>
    </row>
    <row r="8" spans="1:11">
      <c r="A8" t="s">
        <v>271</v>
      </c>
    </row>
    <row r="9" spans="1:11">
      <c r="A9" t="s">
        <v>272</v>
      </c>
      <c r="B9" t="s">
        <v>273</v>
      </c>
    </row>
    <row r="10" spans="1:11">
      <c r="A10" t="s">
        <v>274</v>
      </c>
      <c r="C10" s="78"/>
      <c r="D10" s="78"/>
      <c r="E10" s="78"/>
      <c r="F10" s="78"/>
      <c r="G10" s="78"/>
      <c r="H10" s="78"/>
      <c r="I10" s="78"/>
      <c r="J10" s="78"/>
      <c r="K10" s="78"/>
    </row>
    <row r="11" spans="1:11">
      <c r="A11" s="21">
        <f>LEFT('Library Prep'!$C$5, 3)/2 +1</f>
        <v>151</v>
      </c>
    </row>
    <row r="12" spans="1:11">
      <c r="A12" s="21">
        <f>LEFT('Library Prep'!$C$5, 3)/2 +1</f>
        <v>151</v>
      </c>
    </row>
    <row r="13" spans="1:11">
      <c r="A13" t="s">
        <v>275</v>
      </c>
    </row>
    <row r="14" spans="1:11">
      <c r="A14" t="s">
        <v>276</v>
      </c>
      <c r="B14" t="s">
        <v>277</v>
      </c>
    </row>
    <row r="15" spans="1:11">
      <c r="A15" t="s">
        <v>278</v>
      </c>
    </row>
    <row r="16" spans="1:11">
      <c r="A16" t="s">
        <v>279</v>
      </c>
      <c r="B16" t="s">
        <v>271</v>
      </c>
      <c r="C16" s="78" t="str">
        <f>IF('Library Prep'!$C$6="CD", "Index_Plate_Well", "Index_Plate")</f>
        <v>Index_Plate</v>
      </c>
      <c r="D16" s="78" t="str">
        <f>IF('Library Prep'!$C$6="CD","I7_Index_ID", "Index_Plate_Well")</f>
        <v>Index_Plate_Well</v>
      </c>
      <c r="E16" s="78" t="str">
        <f>IF('Library Prep'!$C$6="CD", "index", "I7_Index_ID")</f>
        <v>I7_Index_ID</v>
      </c>
      <c r="F16" s="78" t="str">
        <f>IF('Library Prep'!$C$6="CD", "I5_Index_ID", "index")</f>
        <v>index</v>
      </c>
      <c r="G16" s="78" t="str">
        <f>IF('Library Prep'!$C$6="CD", "index2", "I5_Index_ID")</f>
        <v>I5_Index_ID</v>
      </c>
      <c r="H16" s="78" t="str">
        <f>IF('Library Prep'!$C$6="CD", "Sample_Project", "index2")</f>
        <v>index2</v>
      </c>
      <c r="I16" s="78" t="str">
        <f>IF('Library Prep'!$C$6="CD", "", "Sample_Project")</f>
        <v>Sample_Project</v>
      </c>
    </row>
    <row r="17" spans="1:9">
      <c r="A17" t="str">
        <f>IF(AND(LEN(TRIM('Library Prep'!$C$2)) &gt; 0, LEN(TRIM('Library Prep'!$B13))&gt;0), 'Library Prep'!$B13 &amp; "-" &amp; 'Library Prep'!$C$2, "")</f>
        <v>EC04PN0139-A-M3235-25-009</v>
      </c>
      <c r="C17" t="str">
        <f>IF(AND(LEN('Library Prep'!$K13)&gt;0, LEN(TRIM('Library Prep'!$C$6)) &gt; 0), IF('Library Prep'!$C$6="CD", 'Library Prep'!$K13, LEFT('Library Prep'!$K13, 1)), "")</f>
        <v>A</v>
      </c>
      <c r="D17" t="str">
        <f>IF(LEN($C17)=0, "", IF('Library Prep'!$C$6 = "CD", VLOOKUP($C17, Indices!$F$2:$H$97, 2, FALSE), RIGHT('Library Prep'!$K13, 3)))</f>
        <v>B05</v>
      </c>
      <c r="E17" t="str">
        <f>IF(LEN(D17)=0,"",IF('Library Prep'!$C$6="CD", VLOOKUP(D17, Indices!$A:$B, 2, FALSE), LEFT(VLOOKUP(C17 &amp; "-" &amp; D17, Indices!$I:$M, MATCH('Library Prep'!$C$6 &amp; "-i7",Indices!$I$1:$M$1, 0), FALSE), LEN(VLOOKUP(C17 &amp; "-" &amp; D17, Indices!$I:$M, MATCH('Library Prep'!$C$6 &amp; "-i7",Indices!$I$1:$M$1, 0), FALSE))-2)))</f>
        <v>UDP0034</v>
      </c>
      <c r="F17" t="str">
        <f>IF(LEN($C17)=0,"",IF('Library Prep'!$C$6="CD",VLOOKUP($C17,Indices!$F$2:$H$97,3,FALSE),VLOOKUP(E17&amp;"-7",Indices!$A:$B,2,FALSE)))</f>
        <v>CAGCCGCGTA</v>
      </c>
      <c r="G17" t="str">
        <f>IF(AND('Library Prep'!$C$6="CD", LEN(F17)&gt;0), VLOOKUP(F17, Indices!$A:$B, 2, FALSE), E17)</f>
        <v>UDP0034</v>
      </c>
      <c r="H17" t="str">
        <f>IF(LEN($C17)=0,"",IF('Library Prep'!$C$6="CD",IF(LEN('Library Prep'!$D13)=0,"",'Library Prep'!D13),VLOOKUP(G17&amp;"-5",Indices!$A:$B,2,FALSE)))</f>
        <v>ACTAGCCGTG</v>
      </c>
      <c r="I17" t="str">
        <f>IF(AND('Library Prep'!$C$6 &lt;&gt; "CD", LEN('Library Prep'!$D13)&gt;0), 'Library Prep'!$D13, "")</f>
        <v/>
      </c>
    </row>
    <row r="18" spans="1:9">
      <c r="A18" t="str">
        <f>IF(AND(LEN(TRIM('Library Prep'!$C$2)) &gt; 0, LEN(TRIM('Library Prep'!$B14))&gt;0), 'Library Prep'!$B14 &amp; "-" &amp; 'Library Prep'!$C$2, "")</f>
        <v>EC04PN0139-B-M3235-25-009</v>
      </c>
      <c r="C18" t="str">
        <f>IF(AND(LEN('Library Prep'!$K14)&gt;0, LEN(TRIM('Library Prep'!$C$6)) &gt; 0), IF('Library Prep'!$C$6="CD", 'Library Prep'!$K14, LEFT('Library Prep'!$K14, 1)), "")</f>
        <v>A</v>
      </c>
      <c r="D18" t="str">
        <f>IF(LEN($C18)=0, "", IF('Library Prep'!$C$6 = "CD", VLOOKUP($C18, Indices!$F$2:$H$97, 2, FALSE), RIGHT('Library Prep'!$K14, 3)))</f>
        <v>C05</v>
      </c>
      <c r="E18" t="str">
        <f>IF(LEN(D18)=0,"",IF('Library Prep'!$C$6="CD", VLOOKUP(D18, Indices!$A:$B, 2, FALSE), LEFT(VLOOKUP(C18 &amp; "-" &amp; D18, Indices!$I:$M, MATCH('Library Prep'!$C$6 &amp; "-i7",Indices!$I$1:$M$1, 0), FALSE), LEN(VLOOKUP(C18 &amp; "-" &amp; D18, Indices!$I:$M, MATCH('Library Prep'!$C$6 &amp; "-i7",Indices!$I$1:$M$1, 0), FALSE))-2)))</f>
        <v>UDP0035</v>
      </c>
      <c r="F18" t="str">
        <f>IF(LEN($C18)=0,"",IF('Library Prep'!$C$6="CD",VLOOKUP($C18,Indices!$F$2:$H$97,3,FALSE),VLOOKUP(E18&amp;"-7",Indices!$A:$B,2,FALSE)))</f>
        <v>GGTAACTCGC</v>
      </c>
      <c r="G18" t="str">
        <f>IF(AND('Library Prep'!$C$6="CD", LEN(F18)&gt;0), VLOOKUP(F18, Indices!$A:$B, 2, FALSE), E18)</f>
        <v>UDP0035</v>
      </c>
      <c r="H18" t="str">
        <f>IF(LEN($C18)=0,"",IF('Library Prep'!$C$6="CD",IF(LEN('Library Prep'!$D14)=0,"",'Library Prep'!D14),VLOOKUP(G18&amp;"-5",Indices!$A:$B,2,FALSE)))</f>
        <v>AAGTTGGTGA</v>
      </c>
      <c r="I18" t="str">
        <f>IF(AND('Library Prep'!$C$6 &lt;&gt; "CD", LEN('Library Prep'!$D14)&gt;0), 'Library Prep'!$D14, "")</f>
        <v/>
      </c>
    </row>
    <row r="19" spans="1:9">
      <c r="A19" t="str">
        <f>IF(AND(LEN(TRIM('Library Prep'!$C$2)) &gt; 0, LEN(TRIM('Library Prep'!$B15))&gt;0), 'Library Prep'!$B15 &amp; "-" &amp; 'Library Prep'!$C$2, "")</f>
        <v>EC04PN0139-C-M3235-25-009</v>
      </c>
      <c r="C19" t="str">
        <f>IF(AND(LEN('Library Prep'!$K15)&gt;0, LEN(TRIM('Library Prep'!$C$6)) &gt; 0), IF('Library Prep'!$C$6="CD", 'Library Prep'!$K15, LEFT('Library Prep'!$K15, 1)), "")</f>
        <v>A</v>
      </c>
      <c r="D19" t="str">
        <f>IF(LEN($C19)=0, "", IF('Library Prep'!$C$6 = "CD", VLOOKUP($C19, Indices!$F$2:$H$97, 2, FALSE), RIGHT('Library Prep'!$K15, 3)))</f>
        <v>D05</v>
      </c>
      <c r="E19" t="str">
        <f>IF(LEN(D19)=0,"",IF('Library Prep'!$C$6="CD", VLOOKUP(D19, Indices!$A:$B, 2, FALSE), LEFT(VLOOKUP(C19 &amp; "-" &amp; D19, Indices!$I:$M, MATCH('Library Prep'!$C$6 &amp; "-i7",Indices!$I$1:$M$1, 0), FALSE), LEN(VLOOKUP(C19 &amp; "-" &amp; D19, Indices!$I:$M, MATCH('Library Prep'!$C$6 &amp; "-i7",Indices!$I$1:$M$1, 0), FALSE))-2)))</f>
        <v>UDP0036</v>
      </c>
      <c r="F19" t="str">
        <f>IF(LEN($C19)=0,"",IF('Library Prep'!$C$6="CD",VLOOKUP($C19,Indices!$F$2:$H$97,3,FALSE),VLOOKUP(E19&amp;"-7",Indices!$A:$B,2,FALSE)))</f>
        <v>ACCGGCCGTA</v>
      </c>
      <c r="G19" t="str">
        <f>IF(AND('Library Prep'!$C$6="CD", LEN(F19)&gt;0), VLOOKUP(F19, Indices!$A:$B, 2, FALSE), E19)</f>
        <v>UDP0036</v>
      </c>
      <c r="H19" t="str">
        <f>IF(LEN($C19)=0,"",IF('Library Prep'!$C$6="CD",IF(LEN('Library Prep'!$D15)=0,"",'Library Prep'!D15),VLOOKUP(G19&amp;"-5",Indices!$A:$B,2,FALSE)))</f>
        <v>TGGCAATATT</v>
      </c>
      <c r="I19" t="str">
        <f>IF(AND('Library Prep'!$C$6 &lt;&gt; "CD", LEN('Library Prep'!$D15)&gt;0), 'Library Prep'!$D15, "")</f>
        <v/>
      </c>
    </row>
    <row r="20" spans="1:9">
      <c r="A20" t="str">
        <f>IF(AND(LEN(TRIM('Library Prep'!$C$2)) &gt; 0, LEN(TRIM('Library Prep'!$B16))&gt;0), 'Library Prep'!$B16 &amp; "-" &amp; 'Library Prep'!$C$2, "")</f>
        <v>EC04PN0139-D-M3235-25-009</v>
      </c>
      <c r="C20" t="str">
        <f>IF(AND(LEN('Library Prep'!$K16)&gt;0, LEN(TRIM('Library Prep'!$C$6)) &gt; 0), IF('Library Prep'!$C$6="CD", 'Library Prep'!$K16, LEFT('Library Prep'!$K16, 1)), "")</f>
        <v>A</v>
      </c>
      <c r="D20" t="str">
        <f>IF(LEN($C20)=0, "", IF('Library Prep'!$C$6 = "CD", VLOOKUP($C20, Indices!$F$2:$H$97, 2, FALSE), RIGHT('Library Prep'!$K16, 3)))</f>
        <v>E05</v>
      </c>
      <c r="E20" t="str">
        <f>IF(LEN(D20)=0,"",IF('Library Prep'!$C$6="CD", VLOOKUP(D20, Indices!$A:$B, 2, FALSE), LEFT(VLOOKUP(C20 &amp; "-" &amp; D20, Indices!$I:$M, MATCH('Library Prep'!$C$6 &amp; "-i7",Indices!$I$1:$M$1, 0), FALSE), LEN(VLOOKUP(C20 &amp; "-" &amp; D20, Indices!$I:$M, MATCH('Library Prep'!$C$6 &amp; "-i7",Indices!$I$1:$M$1, 0), FALSE))-2)))</f>
        <v>UDP0037</v>
      </c>
      <c r="F20" t="str">
        <f>IF(LEN($C20)=0,"",IF('Library Prep'!$C$6="CD",VLOOKUP($C20,Indices!$F$2:$H$97,3,FALSE),VLOOKUP(E20&amp;"-7",Indices!$A:$B,2,FALSE)))</f>
        <v>TGTAATCGAC</v>
      </c>
      <c r="G20" t="str">
        <f>IF(AND('Library Prep'!$C$6="CD", LEN(F20)&gt;0), VLOOKUP(F20, Indices!$A:$B, 2, FALSE), E20)</f>
        <v>UDP0037</v>
      </c>
      <c r="H20" t="str">
        <f>IF(LEN($C20)=0,"",IF('Library Prep'!$C$6="CD",IF(LEN('Library Prep'!$D16)=0,"",'Library Prep'!D16),VLOOKUP(G20&amp;"-5",Indices!$A:$B,2,FALSE)))</f>
        <v>GATCACCGCG</v>
      </c>
      <c r="I20" t="str">
        <f>IF(AND('Library Prep'!$C$6 &lt;&gt; "CD", LEN('Library Prep'!$D16)&gt;0), 'Library Prep'!$D16, "")</f>
        <v/>
      </c>
    </row>
    <row r="21" spans="1:9">
      <c r="A21" t="str">
        <f>IF(AND(LEN(TRIM('Library Prep'!$C$2)) &gt; 0, LEN(TRIM('Library Prep'!$B17))&gt;0), 'Library Prep'!$B17 &amp; "-" &amp; 'Library Prep'!$C$2, "")</f>
        <v>2013D-9665-1A-M3235-25-009</v>
      </c>
      <c r="C21" t="str">
        <f>IF(AND(LEN('Library Prep'!$K17)&gt;0, LEN(TRIM('Library Prep'!$C$6)) &gt; 0), IF('Library Prep'!$C$6="CD", 'Library Prep'!$K17, LEFT('Library Prep'!$K17, 1)), "")</f>
        <v>A</v>
      </c>
      <c r="D21" t="str">
        <f>IF(LEN($C21)=0, "", IF('Library Prep'!$C$6 = "CD", VLOOKUP($C21, Indices!$F$2:$H$97, 2, FALSE), RIGHT('Library Prep'!$K17, 3)))</f>
        <v>F05</v>
      </c>
      <c r="E21" t="str">
        <f>IF(LEN(D21)=0,"",IF('Library Prep'!$C$6="CD", VLOOKUP(D21, Indices!$A:$B, 2, FALSE), LEFT(VLOOKUP(C21 &amp; "-" &amp; D21, Indices!$I:$M, MATCH('Library Prep'!$C$6 &amp; "-i7",Indices!$I$1:$M$1, 0), FALSE), LEN(VLOOKUP(C21 &amp; "-" &amp; D21, Indices!$I:$M, MATCH('Library Prep'!$C$6 &amp; "-i7",Indices!$I$1:$M$1, 0), FALSE))-2)))</f>
        <v>UDP0038</v>
      </c>
      <c r="F21" t="str">
        <f>IF(LEN($C21)=0,"",IF('Library Prep'!$C$6="CD",VLOOKUP($C21,Indices!$F$2:$H$97,3,FALSE),VLOOKUP(E21&amp;"-7",Indices!$A:$B,2,FALSE)))</f>
        <v>GTGCAGACAG</v>
      </c>
      <c r="G21" t="str">
        <f>IF(AND('Library Prep'!$C$6="CD", LEN(F21)&gt;0), VLOOKUP(F21, Indices!$A:$B, 2, FALSE), E21)</f>
        <v>UDP0038</v>
      </c>
      <c r="H21" t="str">
        <f>IF(LEN($C21)=0,"",IF('Library Prep'!$C$6="CD",IF(LEN('Library Prep'!$D17)=0,"",'Library Prep'!D17),VLOOKUP(G21&amp;"-5",Indices!$A:$B,2,FALSE)))</f>
        <v>TACCATCCGT</v>
      </c>
      <c r="I21" t="str">
        <f>IF(AND('Library Prep'!$C$6 &lt;&gt; "CD", LEN('Library Prep'!$D17)&gt;0), 'Library Prep'!$D17, "")</f>
        <v/>
      </c>
    </row>
    <row r="22" spans="1:9">
      <c r="A22" t="str">
        <f>IF(AND(LEN(TRIM('Library Prep'!$C$2)) &gt; 0, LEN(TRIM('Library Prep'!$B18))&gt;0), 'Library Prep'!$B18 &amp; "-" &amp; 'Library Prep'!$C$2, "")</f>
        <v>2013D-9665-1B-M3235-25-009</v>
      </c>
      <c r="C22" t="str">
        <f>IF(AND(LEN('Library Prep'!$K18)&gt;0, LEN(TRIM('Library Prep'!$C$6)) &gt; 0), IF('Library Prep'!$C$6="CD", 'Library Prep'!$K18, LEFT('Library Prep'!$K18, 1)), "")</f>
        <v>A</v>
      </c>
      <c r="D22" t="str">
        <f>IF(LEN($C22)=0, "", IF('Library Prep'!$C$6 = "CD", VLOOKUP($C22, Indices!$F$2:$H$97, 2, FALSE), RIGHT('Library Prep'!$K18, 3)))</f>
        <v>G05</v>
      </c>
      <c r="E22" t="str">
        <f>IF(LEN(D22)=0,"",IF('Library Prep'!$C$6="CD", VLOOKUP(D22, Indices!$A:$B, 2, FALSE), LEFT(VLOOKUP(C22 &amp; "-" &amp; D22, Indices!$I:$M, MATCH('Library Prep'!$C$6 &amp; "-i7",Indices!$I$1:$M$1, 0), FALSE), LEN(VLOOKUP(C22 &amp; "-" &amp; D22, Indices!$I:$M, MATCH('Library Prep'!$C$6 &amp; "-i7",Indices!$I$1:$M$1, 0), FALSE))-2)))</f>
        <v>UDP0039</v>
      </c>
      <c r="F22" t="str">
        <f>IF(LEN($C22)=0,"",IF('Library Prep'!$C$6="CD",VLOOKUP($C22,Indices!$F$2:$H$97,3,FALSE),VLOOKUP(E22&amp;"-7",Indices!$A:$B,2,FALSE)))</f>
        <v>CAATCGGCTG</v>
      </c>
      <c r="G22" t="str">
        <f>IF(AND('Library Prep'!$C$6="CD", LEN(F22)&gt;0), VLOOKUP(F22, Indices!$A:$B, 2, FALSE), E22)</f>
        <v>UDP0039</v>
      </c>
      <c r="H22" t="str">
        <f>IF(LEN($C22)=0,"",IF('Library Prep'!$C$6="CD",IF(LEN('Library Prep'!$D18)=0,"",'Library Prep'!D18),VLOOKUP(G22&amp;"-5",Indices!$A:$B,2,FALSE)))</f>
        <v>GCTGTAGGAA</v>
      </c>
      <c r="I22" t="str">
        <f>IF(AND('Library Prep'!$C$6 &lt;&gt; "CD", LEN('Library Prep'!$D18)&gt;0), 'Library Prep'!$D18, "")</f>
        <v/>
      </c>
    </row>
    <row r="23" spans="1:9">
      <c r="A23" t="str">
        <f>IF(AND(LEN(TRIM('Library Prep'!$C$2)) &gt; 0, LEN(TRIM('Library Prep'!$B19))&gt;0), 'Library Prep'!$B19 &amp; "-" &amp; 'Library Prep'!$C$2, "")</f>
        <v>2013D-9665-2A-M3235-25-009</v>
      </c>
      <c r="C23" t="str">
        <f>IF(AND(LEN('Library Prep'!$K19)&gt;0, LEN(TRIM('Library Prep'!$C$6)) &gt; 0), IF('Library Prep'!$C$6="CD", 'Library Prep'!$K19, LEFT('Library Prep'!$K19, 1)), "")</f>
        <v>A</v>
      </c>
      <c r="D23" t="str">
        <f>IF(LEN($C23)=0, "", IF('Library Prep'!$C$6 = "CD", VLOOKUP($C23, Indices!$F$2:$H$97, 2, FALSE), RIGHT('Library Prep'!$K19, 3)))</f>
        <v>H05</v>
      </c>
      <c r="E23" t="str">
        <f>IF(LEN(D23)=0,"",IF('Library Prep'!$C$6="CD", VLOOKUP(D23, Indices!$A:$B, 2, FALSE), LEFT(VLOOKUP(C23 &amp; "-" &amp; D23, Indices!$I:$M, MATCH('Library Prep'!$C$6 &amp; "-i7",Indices!$I$1:$M$1, 0), FALSE), LEN(VLOOKUP(C23 &amp; "-" &amp; D23, Indices!$I:$M, MATCH('Library Prep'!$C$6 &amp; "-i7",Indices!$I$1:$M$1, 0), FALSE))-2)))</f>
        <v>UDP0040</v>
      </c>
      <c r="F23" t="str">
        <f>IF(LEN($C23)=0,"",IF('Library Prep'!$C$6="CD",VLOOKUP($C23,Indices!$F$2:$H$97,3,FALSE),VLOOKUP(E23&amp;"-7",Indices!$A:$B,2,FALSE)))</f>
        <v>TATGTAGTCA</v>
      </c>
      <c r="G23" t="str">
        <f>IF(AND('Library Prep'!$C$6="CD", LEN(F23)&gt;0), VLOOKUP(F23, Indices!$A:$B, 2, FALSE), E23)</f>
        <v>UDP0040</v>
      </c>
      <c r="H23" t="str">
        <f>IF(LEN($C23)=0,"",IF('Library Prep'!$C$6="CD",IF(LEN('Library Prep'!$D19)=0,"",'Library Prep'!D19),VLOOKUP(G23&amp;"-5",Indices!$A:$B,2,FALSE)))</f>
        <v>CGCACTAATG</v>
      </c>
      <c r="I23" t="str">
        <f>IF(AND('Library Prep'!$C$6 &lt;&gt; "CD", LEN('Library Prep'!$D19)&gt;0), 'Library Prep'!$D19, "")</f>
        <v/>
      </c>
    </row>
    <row r="24" spans="1:9">
      <c r="A24" t="str">
        <f>IF(AND(LEN(TRIM('Library Prep'!$C$2)) &gt; 0, LEN(TRIM('Library Prep'!$B20))&gt;0), 'Library Prep'!$B20 &amp; "-" &amp; 'Library Prep'!$C$2, "")</f>
        <v>2013D-9665-2B-M3235-25-009</v>
      </c>
      <c r="C24" t="str">
        <f>IF(AND(LEN('Library Prep'!$K20)&gt;0, LEN(TRIM('Library Prep'!$C$6)) &gt; 0), IF('Library Prep'!$C$6="CD", 'Library Prep'!$K20, LEFT('Library Prep'!$K20, 1)), "")</f>
        <v>A</v>
      </c>
      <c r="D24" t="str">
        <f>IF(LEN($C24)=0, "", IF('Library Prep'!$C$6 = "CD", VLOOKUP($C24, Indices!$F$2:$H$97, 2, FALSE), RIGHT('Library Prep'!$K20, 3)))</f>
        <v>A06</v>
      </c>
      <c r="E24" t="str">
        <f>IF(LEN(D24)=0,"",IF('Library Prep'!$C$6="CD", VLOOKUP(D24, Indices!$A:$B, 2, FALSE), LEFT(VLOOKUP(C24 &amp; "-" &amp; D24, Indices!$I:$M, MATCH('Library Prep'!$C$6 &amp; "-i7",Indices!$I$1:$M$1, 0), FALSE), LEN(VLOOKUP(C24 &amp; "-" &amp; D24, Indices!$I:$M, MATCH('Library Prep'!$C$6 &amp; "-i7",Indices!$I$1:$M$1, 0), FALSE))-2)))</f>
        <v>UDP0041</v>
      </c>
      <c r="F24" t="str">
        <f>IF(LEN($C24)=0,"",IF('Library Prep'!$C$6="CD",VLOOKUP($C24,Indices!$F$2:$H$97,3,FALSE),VLOOKUP(E24&amp;"-7",Indices!$A:$B,2,FALSE)))</f>
        <v>ACTCGGCAAT</v>
      </c>
      <c r="G24" t="str">
        <f>IF(AND('Library Prep'!$C$6="CD", LEN(F24)&gt;0), VLOOKUP(F24, Indices!$A:$B, 2, FALSE), E24)</f>
        <v>UDP0041</v>
      </c>
      <c r="H24" t="str">
        <f>IF(LEN($C24)=0,"",IF('Library Prep'!$C$6="CD",IF(LEN('Library Prep'!$D20)=0,"",'Library Prep'!D20),VLOOKUP(G24&amp;"-5",Indices!$A:$B,2,FALSE)))</f>
        <v>GACAACTGAA</v>
      </c>
      <c r="I24" t="str">
        <f>IF(AND('Library Prep'!$C$6 &lt;&gt; "CD", LEN('Library Prep'!$D20)&gt;0), 'Library Prep'!$D20, "")</f>
        <v/>
      </c>
    </row>
    <row r="25" spans="1:9">
      <c r="A25" t="str">
        <f>IF(AND(LEN(TRIM('Library Prep'!$C$2)) &gt; 0, LEN(TRIM('Library Prep'!$B21))&gt;0), 'Library Prep'!$B21 &amp; "-" &amp; 'Library Prep'!$C$2, "")</f>
        <v>76-99-1A-M3235-25-009</v>
      </c>
      <c r="C25" t="str">
        <f>IF(AND(LEN('Library Prep'!$K21)&gt;0, LEN(TRIM('Library Prep'!$C$6)) &gt; 0), IF('Library Prep'!$C$6="CD", 'Library Prep'!$K21, LEFT('Library Prep'!$K21, 1)), "")</f>
        <v>A</v>
      </c>
      <c r="D25" t="str">
        <f>IF(LEN($C25)=0, "", IF('Library Prep'!$C$6 = "CD", VLOOKUP($C25, Indices!$F$2:$H$97, 2, FALSE), RIGHT('Library Prep'!$K21, 3)))</f>
        <v>B06</v>
      </c>
      <c r="E25" t="str">
        <f>IF(LEN(D25)=0,"",IF('Library Prep'!$C$6="CD", VLOOKUP(D25, Indices!$A:$B, 2, FALSE), LEFT(VLOOKUP(C25 &amp; "-" &amp; D25, Indices!$I:$M, MATCH('Library Prep'!$C$6 &amp; "-i7",Indices!$I$1:$M$1, 0), FALSE), LEN(VLOOKUP(C25 &amp; "-" &amp; D25, Indices!$I:$M, MATCH('Library Prep'!$C$6 &amp; "-i7",Indices!$I$1:$M$1, 0), FALSE))-2)))</f>
        <v>UDP0042</v>
      </c>
      <c r="F25" t="str">
        <f>IF(LEN($C25)=0,"",IF('Library Prep'!$C$6="CD",VLOOKUP($C25,Indices!$F$2:$H$97,3,FALSE),VLOOKUP(E25&amp;"-7",Indices!$A:$B,2,FALSE)))</f>
        <v>GTCTAATGGC</v>
      </c>
      <c r="G25" t="str">
        <f>IF(AND('Library Prep'!$C$6="CD", LEN(F25)&gt;0), VLOOKUP(F25, Indices!$A:$B, 2, FALSE), E25)</f>
        <v>UDP0042</v>
      </c>
      <c r="H25" t="str">
        <f>IF(LEN($C25)=0,"",IF('Library Prep'!$C$6="CD",IF(LEN('Library Prep'!$D21)=0,"",'Library Prep'!D21),VLOOKUP(G25&amp;"-5",Indices!$A:$B,2,FALSE)))</f>
        <v>AGTGGTCAGG</v>
      </c>
      <c r="I25" t="str">
        <f>IF(AND('Library Prep'!$C$6 &lt;&gt; "CD", LEN('Library Prep'!$D21)&gt;0), 'Library Prep'!$D21, "")</f>
        <v/>
      </c>
    </row>
    <row r="26" spans="1:9">
      <c r="A26" t="str">
        <f>IF(AND(LEN(TRIM('Library Prep'!$C$2)) &gt; 0, LEN(TRIM('Library Prep'!$B22))&gt;0), 'Library Prep'!$B22 &amp; "-" &amp; 'Library Prep'!$C$2, "")</f>
        <v>76-99-1Б-M3235-25-009</v>
      </c>
      <c r="C26" t="str">
        <f>IF(AND(LEN('Library Prep'!$K22)&gt;0, LEN(TRIM('Library Prep'!$C$6)) &gt; 0), IF('Library Prep'!$C$6="CD", 'Library Prep'!$K22, LEFT('Library Prep'!$K22, 1)), "")</f>
        <v>A</v>
      </c>
      <c r="D26" t="str">
        <f>IF(LEN($C26)=0, "", IF('Library Prep'!$C$6 = "CD", VLOOKUP($C26, Indices!$F$2:$H$97, 2, FALSE), RIGHT('Library Prep'!$K22, 3)))</f>
        <v>C06</v>
      </c>
      <c r="E26" t="str">
        <f>IF(LEN(D26)=0,"",IF('Library Prep'!$C$6="CD", VLOOKUP(D26, Indices!$A:$B, 2, FALSE), LEFT(VLOOKUP(C26 &amp; "-" &amp; D26, Indices!$I:$M, MATCH('Library Prep'!$C$6 &amp; "-i7",Indices!$I$1:$M$1, 0), FALSE), LEN(VLOOKUP(C26 &amp; "-" &amp; D26, Indices!$I:$M, MATCH('Library Prep'!$C$6 &amp; "-i7",Indices!$I$1:$M$1, 0), FALSE))-2)))</f>
        <v>UDP0043</v>
      </c>
      <c r="F26" t="str">
        <f>IF(LEN($C26)=0,"",IF('Library Prep'!$C$6="CD",VLOOKUP($C26,Indices!$F$2:$H$97,3,FALSE),VLOOKUP(E26&amp;"-7",Indices!$A:$B,2,FALSE)))</f>
        <v>CCATCTCGCC</v>
      </c>
      <c r="G26" t="str">
        <f>IF(AND('Library Prep'!$C$6="CD", LEN(F26)&gt;0), VLOOKUP(F26, Indices!$A:$B, 2, FALSE), E26)</f>
        <v>UDP0043</v>
      </c>
      <c r="H26" t="str">
        <f>IF(LEN($C26)=0,"",IF('Library Prep'!$C$6="CD",IF(LEN('Library Prep'!$D22)=0,"",'Library Prep'!D22),VLOOKUP(G26&amp;"-5",Indices!$A:$B,2,FALSE)))</f>
        <v>TTCTATGGTT</v>
      </c>
      <c r="I26" t="str">
        <f>IF(AND('Library Prep'!$C$6 &lt;&gt; "CD", LEN('Library Prep'!$D22)&gt;0), 'Library Prep'!$D22, "")</f>
        <v/>
      </c>
    </row>
    <row r="27" spans="1:9">
      <c r="A27" t="str">
        <f>IF(AND(LEN(TRIM('Library Prep'!$C$2)) &gt; 0, LEN(TRIM('Library Prep'!$B23))&gt;0), 'Library Prep'!$B23 &amp; "-" &amp; 'Library Prep'!$C$2, "")</f>
        <v>76-99-2A-M3235-25-009</v>
      </c>
      <c r="C27" t="str">
        <f>IF(AND(LEN('Library Prep'!$K23)&gt;0, LEN(TRIM('Library Prep'!$C$6)) &gt; 0), IF('Library Prep'!$C$6="CD", 'Library Prep'!$K23, LEFT('Library Prep'!$K23, 1)), "")</f>
        <v>A</v>
      </c>
      <c r="D27" t="str">
        <f>IF(LEN($C27)=0, "", IF('Library Prep'!$C$6 = "CD", VLOOKUP($C27, Indices!$F$2:$H$97, 2, FALSE), RIGHT('Library Prep'!$K23, 3)))</f>
        <v>D06</v>
      </c>
      <c r="E27" t="str">
        <f>IF(LEN(D27)=0,"",IF('Library Prep'!$C$6="CD", VLOOKUP(D27, Indices!$A:$B, 2, FALSE), LEFT(VLOOKUP(C27 &amp; "-" &amp; D27, Indices!$I:$M, MATCH('Library Prep'!$C$6 &amp; "-i7",Indices!$I$1:$M$1, 0), FALSE), LEN(VLOOKUP(C27 &amp; "-" &amp; D27, Indices!$I:$M, MATCH('Library Prep'!$C$6 &amp; "-i7",Indices!$I$1:$M$1, 0), FALSE))-2)))</f>
        <v>UDP0044</v>
      </c>
      <c r="F27" t="str">
        <f>IF(LEN($C27)=0,"",IF('Library Prep'!$C$6="CD",VLOOKUP($C27,Indices!$F$2:$H$97,3,FALSE),VLOOKUP(E27&amp;"-7",Indices!$A:$B,2,FALSE)))</f>
        <v>CTGCGAGCCA</v>
      </c>
      <c r="G27" t="str">
        <f>IF(AND('Library Prep'!$C$6="CD", LEN(F27)&gt;0), VLOOKUP(F27, Indices!$A:$B, 2, FALSE), E27)</f>
        <v>UDP0044</v>
      </c>
      <c r="H27" t="str">
        <f>IF(LEN($C27)=0,"",IF('Library Prep'!$C$6="CD",IF(LEN('Library Prep'!$D23)=0,"",'Library Prep'!D23),VLOOKUP(G27&amp;"-5",Indices!$A:$B,2,FALSE)))</f>
        <v>AATCCGGCCA</v>
      </c>
      <c r="I27" t="str">
        <f>IF(AND('Library Prep'!$C$6 &lt;&gt; "CD", LEN('Library Prep'!$D23)&gt;0), 'Library Prep'!$D23, "")</f>
        <v/>
      </c>
    </row>
    <row r="28" spans="1:9">
      <c r="A28" t="str">
        <f>IF(AND(LEN(TRIM('Library Prep'!$C$2)) &gt; 0, LEN(TRIM('Library Prep'!$B24))&gt;0), 'Library Prep'!$B24 &amp; "-" &amp; 'Library Prep'!$C$2, "")</f>
        <v>76-99-2Б-M3235-25-009</v>
      </c>
      <c r="C28" t="str">
        <f>IF(AND(LEN('Library Prep'!$K24)&gt;0, LEN(TRIM('Library Prep'!$C$6)) &gt; 0), IF('Library Prep'!$C$6="CD", 'Library Prep'!$K24, LEFT('Library Prep'!$K24, 1)), "")</f>
        <v>A</v>
      </c>
      <c r="D28" t="str">
        <f>IF(LEN($C28)=0, "", IF('Library Prep'!$C$6 = "CD", VLOOKUP($C28, Indices!$F$2:$H$97, 2, FALSE), RIGHT('Library Prep'!$K24, 3)))</f>
        <v>E06</v>
      </c>
      <c r="E28" t="str">
        <f>IF(LEN(D28)=0,"",IF('Library Prep'!$C$6="CD", VLOOKUP(D28, Indices!$A:$B, 2, FALSE), LEFT(VLOOKUP(C28 &amp; "-" &amp; D28, Indices!$I:$M, MATCH('Library Prep'!$C$6 &amp; "-i7",Indices!$I$1:$M$1, 0), FALSE), LEN(VLOOKUP(C28 &amp; "-" &amp; D28, Indices!$I:$M, MATCH('Library Prep'!$C$6 &amp; "-i7",Indices!$I$1:$M$1, 0), FALSE))-2)))</f>
        <v>UDP0045</v>
      </c>
      <c r="F28" t="str">
        <f>IF(LEN($C28)=0,"",IF('Library Prep'!$C$6="CD",VLOOKUP($C28,Indices!$F$2:$H$97,3,FALSE),VLOOKUP(E28&amp;"-7",Indices!$A:$B,2,FALSE)))</f>
        <v>CGTTATTCTA</v>
      </c>
      <c r="G28" t="str">
        <f>IF(AND('Library Prep'!$C$6="CD", LEN(F28)&gt;0), VLOOKUP(F28, Indices!$A:$B, 2, FALSE), E28)</f>
        <v>UDP0045</v>
      </c>
      <c r="H28" t="str">
        <f>IF(LEN($C28)=0,"",IF('Library Prep'!$C$6="CD",IF(LEN('Library Prep'!$D24)=0,"",'Library Prep'!D24),VLOOKUP(G28&amp;"-5",Indices!$A:$B,2,FALSE)))</f>
        <v>CCATAAGGTT</v>
      </c>
      <c r="I28" t="str">
        <f>IF(AND('Library Prep'!$C$6 &lt;&gt; "CD", LEN('Library Prep'!$D24)&gt;0), 'Library Prep'!$D24, "")</f>
        <v/>
      </c>
    </row>
    <row r="29" spans="1:9">
      <c r="A29" t="str">
        <f>IF(AND(LEN(TRIM('Library Prep'!$C$2)) &gt; 0, LEN(TRIM('Library Prep'!$B25))&gt;0), 'Library Prep'!$B25 &amp; "-" &amp; 'Library Prep'!$C$2, "")</f>
        <v>94-01-1A-M3235-25-009</v>
      </c>
      <c r="C29" t="str">
        <f>IF(AND(LEN('Library Prep'!$K25)&gt;0, LEN(TRIM('Library Prep'!$C$6)) &gt; 0), IF('Library Prep'!$C$6="CD", 'Library Prep'!$K25, LEFT('Library Prep'!$K25, 1)), "")</f>
        <v>A</v>
      </c>
      <c r="D29" t="str">
        <f>IF(LEN($C29)=0, "", IF('Library Prep'!$C$6 = "CD", VLOOKUP($C29, Indices!$F$2:$H$97, 2, FALSE), RIGHT('Library Prep'!$K25, 3)))</f>
        <v>F06</v>
      </c>
      <c r="E29" t="str">
        <f>IF(LEN(D29)=0,"",IF('Library Prep'!$C$6="CD", VLOOKUP(D29, Indices!$A:$B, 2, FALSE), LEFT(VLOOKUP(C29 &amp; "-" &amp; D29, Indices!$I:$M, MATCH('Library Prep'!$C$6 &amp; "-i7",Indices!$I$1:$M$1, 0), FALSE), LEN(VLOOKUP(C29 &amp; "-" &amp; D29, Indices!$I:$M, MATCH('Library Prep'!$C$6 &amp; "-i7",Indices!$I$1:$M$1, 0), FALSE))-2)))</f>
        <v>UDP0046V3</v>
      </c>
      <c r="F29" t="str">
        <f>IF(LEN($C29)=0,"",IF('Library Prep'!$C$6="CD",VLOOKUP($C29,Indices!$F$2:$H$97,3,FALSE),VLOOKUP(E29&amp;"-7",Indices!$A:$B,2,FALSE)))</f>
        <v>GCAACATGGA</v>
      </c>
      <c r="G29" t="str">
        <f>IF(AND('Library Prep'!$C$6="CD", LEN(F29)&gt;0), VLOOKUP(F29, Indices!$A:$B, 2, FALSE), E29)</f>
        <v>UDP0046V3</v>
      </c>
      <c r="H29" t="str">
        <f>IF(LEN($C29)=0,"",IF('Library Prep'!$C$6="CD",IF(LEN('Library Prep'!$D25)=0,"",'Library Prep'!D25),VLOOKUP(G29&amp;"-5",Indices!$A:$B,2,FALSE)))</f>
        <v>CTTGTCTTAA</v>
      </c>
      <c r="I29" t="str">
        <f>IF(AND('Library Prep'!$C$6 &lt;&gt; "CD", LEN('Library Prep'!$D25)&gt;0), 'Library Prep'!$D25, "")</f>
        <v/>
      </c>
    </row>
    <row r="30" spans="1:9">
      <c r="A30" t="str">
        <f>IF(AND(LEN(TRIM('Library Prep'!$C$2)) &gt; 0, LEN(TRIM('Library Prep'!$B26))&gt;0), 'Library Prep'!$B26 &amp; "-" &amp; 'Library Prep'!$C$2, "")</f>
        <v>94-01-1B-M3235-25-009</v>
      </c>
      <c r="C30" t="str">
        <f>IF(AND(LEN('Library Prep'!$K26)&gt;0, LEN(TRIM('Library Prep'!$C$6)) &gt; 0), IF('Library Prep'!$C$6="CD", 'Library Prep'!$K26, LEFT('Library Prep'!$K26, 1)), "")</f>
        <v>A</v>
      </c>
      <c r="D30" t="str">
        <f>IF(LEN($C30)=0, "", IF('Library Prep'!$C$6 = "CD", VLOOKUP($C30, Indices!$F$2:$H$97, 2, FALSE), RIGHT('Library Prep'!$K26, 3)))</f>
        <v>G06</v>
      </c>
      <c r="E30" t="str">
        <f>IF(LEN(D30)=0,"",IF('Library Prep'!$C$6="CD", VLOOKUP(D30, Indices!$A:$B, 2, FALSE), LEFT(VLOOKUP(C30 &amp; "-" &amp; D30, Indices!$I:$M, MATCH('Library Prep'!$C$6 &amp; "-i7",Indices!$I$1:$M$1, 0), FALSE), LEN(VLOOKUP(C30 &amp; "-" &amp; D30, Indices!$I:$M, MATCH('Library Prep'!$C$6 &amp; "-i7",Indices!$I$1:$M$1, 0), FALSE))-2)))</f>
        <v>UDP0047</v>
      </c>
      <c r="F30" t="str">
        <f>IF(LEN($C30)=0,"",IF('Library Prep'!$C$6="CD",VLOOKUP($C30,Indices!$F$2:$H$97,3,FALSE),VLOOKUP(E30&amp;"-7",Indices!$A:$B,2,FALSE)))</f>
        <v>GTCCTGGATA</v>
      </c>
      <c r="G30" t="str">
        <f>IF(AND('Library Prep'!$C$6="CD", LEN(F30)&gt;0), VLOOKUP(F30, Indices!$A:$B, 2, FALSE), E30)</f>
        <v>UDP0047</v>
      </c>
      <c r="H30" t="str">
        <f>IF(LEN($C30)=0,"",IF('Library Prep'!$C$6="CD",IF(LEN('Library Prep'!$D26)=0,"",'Library Prep'!D26),VLOOKUP(G30&amp;"-5",Indices!$A:$B,2,FALSE)))</f>
        <v>CGGTGGCGAA</v>
      </c>
      <c r="I30" t="str">
        <f>IF(AND('Library Prep'!$C$6 &lt;&gt; "CD", LEN('Library Prep'!$D26)&gt;0), 'Library Prep'!$D26, "")</f>
        <v/>
      </c>
    </row>
    <row r="31" spans="1:9">
      <c r="A31" t="str">
        <f>IF(AND(LEN(TRIM('Library Prep'!$C$2)) &gt; 0, LEN(TRIM('Library Prep'!$B27))&gt;0), 'Library Prep'!$B27 &amp; "-" &amp; 'Library Prep'!$C$2, "")</f>
        <v>94-01-2A-M3235-25-009</v>
      </c>
      <c r="C31" t="str">
        <f>IF(AND(LEN('Library Prep'!$K27)&gt;0, LEN(TRIM('Library Prep'!$C$6)) &gt; 0), IF('Library Prep'!$C$6="CD", 'Library Prep'!$K27, LEFT('Library Prep'!$K27, 1)), "")</f>
        <v>A</v>
      </c>
      <c r="D31" t="str">
        <f>IF(LEN($C31)=0, "", IF('Library Prep'!$C$6 = "CD", VLOOKUP($C31, Indices!$F$2:$H$97, 2, FALSE), RIGHT('Library Prep'!$K27, 3)))</f>
        <v>H06</v>
      </c>
      <c r="E31" t="str">
        <f>IF(LEN(D31)=0,"",IF('Library Prep'!$C$6="CD", VLOOKUP(D31, Indices!$A:$B, 2, FALSE), LEFT(VLOOKUP(C31 &amp; "-" &amp; D31, Indices!$I:$M, MATCH('Library Prep'!$C$6 &amp; "-i7",Indices!$I$1:$M$1, 0), FALSE), LEN(VLOOKUP(C31 &amp; "-" &amp; D31, Indices!$I:$M, MATCH('Library Prep'!$C$6 &amp; "-i7",Indices!$I$1:$M$1, 0), FALSE))-2)))</f>
        <v>UDP0048</v>
      </c>
      <c r="F31" t="str">
        <f>IF(LEN($C31)=0,"",IF('Library Prep'!$C$6="CD",VLOOKUP($C31,Indices!$F$2:$H$97,3,FALSE),VLOOKUP(E31&amp;"-7",Indices!$A:$B,2,FALSE)))</f>
        <v>CAGTGGCACT</v>
      </c>
      <c r="G31" t="str">
        <f>IF(AND('Library Prep'!$C$6="CD", LEN(F31)&gt;0), VLOOKUP(F31, Indices!$A:$B, 2, FALSE), E31)</f>
        <v>UDP0048</v>
      </c>
      <c r="H31" t="str">
        <f>IF(LEN($C31)=0,"",IF('Library Prep'!$C$6="CD",IF(LEN('Library Prep'!$D27)=0,"",'Library Prep'!D27),VLOOKUP(G31&amp;"-5",Indices!$A:$B,2,FALSE)))</f>
        <v>TAACAATAGG</v>
      </c>
      <c r="I31" t="str">
        <f>IF(AND('Library Prep'!$C$6 &lt;&gt; "CD", LEN('Library Prep'!$D27)&gt;0), 'Library Prep'!$D27, "")</f>
        <v/>
      </c>
    </row>
    <row r="32" spans="1:9">
      <c r="A32" t="str">
        <f>IF(AND(LEN(TRIM('Library Prep'!$C$2)) &gt; 0, LEN(TRIM('Library Prep'!$B28))&gt;0), 'Library Prep'!$B28 &amp; "-" &amp; 'Library Prep'!$C$2, "")</f>
        <v>94-01-2B-M3235-25-009</v>
      </c>
      <c r="C32" t="str">
        <f>IF(AND(LEN('Library Prep'!$K28)&gt;0, LEN(TRIM('Library Prep'!$C$6)) &gt; 0), IF('Library Prep'!$C$6="CD", 'Library Prep'!$K28, LEFT('Library Prep'!$K28, 1)), "")</f>
        <v>A</v>
      </c>
      <c r="D32" t="str">
        <f>IF(LEN($C32)=0, "", IF('Library Prep'!$C$6 = "CD", VLOOKUP($C32, Indices!$F$2:$H$97, 2, FALSE), RIGHT('Library Prep'!$K28, 3)))</f>
        <v>A07</v>
      </c>
      <c r="E32" t="str">
        <f>IF(LEN(D32)=0,"",IF('Library Prep'!$C$6="CD", VLOOKUP(D32, Indices!$A:$B, 2, FALSE), LEFT(VLOOKUP(C32 &amp; "-" &amp; D32, Indices!$I:$M, MATCH('Library Prep'!$C$6 &amp; "-i7",Indices!$I$1:$M$1, 0), FALSE), LEN(VLOOKUP(C32 &amp; "-" &amp; D32, Indices!$I:$M, MATCH('Library Prep'!$C$6 &amp; "-i7",Indices!$I$1:$M$1, 0), FALSE))-2)))</f>
        <v>UDP0049</v>
      </c>
      <c r="F32" t="str">
        <f>IF(LEN($C32)=0,"",IF('Library Prep'!$C$6="CD",VLOOKUP($C32,Indices!$F$2:$H$97,3,FALSE),VLOOKUP(E32&amp;"-7",Indices!$A:$B,2,FALSE)))</f>
        <v>AGTGTTGCAC</v>
      </c>
      <c r="G32" t="str">
        <f>IF(AND('Library Prep'!$C$6="CD", LEN(F32)&gt;0), VLOOKUP(F32, Indices!$A:$B, 2, FALSE), E32)</f>
        <v>UDP0049</v>
      </c>
      <c r="H32" t="str">
        <f>IF(LEN($C32)=0,"",IF('Library Prep'!$C$6="CD",IF(LEN('Library Prep'!$D28)=0,"",'Library Prep'!D28),VLOOKUP(G32&amp;"-5",Indices!$A:$B,2,FALSE)))</f>
        <v>CTGGTACACG</v>
      </c>
      <c r="I32" t="str">
        <f>IF(AND('Library Prep'!$C$6 &lt;&gt; "CD", LEN('Library Prep'!$D28)&gt;0), 'Library Prep'!$D28, "")</f>
        <v/>
      </c>
    </row>
    <row r="33" spans="1:9">
      <c r="A33" t="str">
        <f>IF(AND(LEN(TRIM('Library Prep'!$C$2)) &gt; 0, LEN(TRIM('Library Prep'!$B29))&gt;0), 'Library Prep'!$B29 &amp; "-" &amp; 'Library Prep'!$C$2, "")</f>
        <v>74-1170-M3235-25-009</v>
      </c>
      <c r="C33" t="str">
        <f>IF(AND(LEN('Library Prep'!$K29)&gt;0, LEN(TRIM('Library Prep'!$C$6)) &gt; 0), IF('Library Prep'!$C$6="CD", 'Library Prep'!$K29, LEFT('Library Prep'!$K29, 1)), "")</f>
        <v>A</v>
      </c>
      <c r="D33" t="str">
        <f>IF(LEN($C33)=0, "", IF('Library Prep'!$C$6 = "CD", VLOOKUP($C33, Indices!$F$2:$H$97, 2, FALSE), RIGHT('Library Prep'!$K29, 3)))</f>
        <v>B07</v>
      </c>
      <c r="E33" t="str">
        <f>IF(LEN(D33)=0,"",IF('Library Prep'!$C$6="CD", VLOOKUP(D33, Indices!$A:$B, 2, FALSE), LEFT(VLOOKUP(C33 &amp; "-" &amp; D33, Indices!$I:$M, MATCH('Library Prep'!$C$6 &amp; "-i7",Indices!$I$1:$M$1, 0), FALSE), LEN(VLOOKUP(C33 &amp; "-" &amp; D33, Indices!$I:$M, MATCH('Library Prep'!$C$6 &amp; "-i7",Indices!$I$1:$M$1, 0), FALSE))-2)))</f>
        <v>UDP0050</v>
      </c>
      <c r="F33" t="str">
        <f>IF(LEN($C33)=0,"",IF('Library Prep'!$C$6="CD",VLOOKUP($C33,Indices!$F$2:$H$97,3,FALSE),VLOOKUP(E33&amp;"-7",Indices!$A:$B,2,FALSE)))</f>
        <v>GACACCATGT</v>
      </c>
      <c r="G33" t="str">
        <f>IF(AND('Library Prep'!$C$6="CD", LEN(F33)&gt;0), VLOOKUP(F33, Indices!$A:$B, 2, FALSE), E33)</f>
        <v>UDP0050</v>
      </c>
      <c r="H33" t="str">
        <f>IF(LEN($C33)=0,"",IF('Library Prep'!$C$6="CD",IF(LEN('Library Prep'!$D29)=0,"",'Library Prep'!D29),VLOOKUP(G33&amp;"-5",Indices!$A:$B,2,FALSE)))</f>
        <v>TCAACGTGTA</v>
      </c>
      <c r="I33" t="str">
        <f>IF(AND('Library Prep'!$C$6 &lt;&gt; "CD", LEN('Library Prep'!$D29)&gt;0), 'Library Prep'!$D29, "")</f>
        <v/>
      </c>
    </row>
    <row r="34" spans="1:9">
      <c r="A34" t="str">
        <f>IF(AND(LEN(TRIM('Library Prep'!$C$2)) &gt; 0, LEN(TRIM('Library Prep'!$B30))&gt;0), 'Library Prep'!$B30 &amp; "-" &amp; 'Library Prep'!$C$2, "")</f>
        <v>NCTC-9728-M3235-25-009</v>
      </c>
      <c r="C34" t="str">
        <f>IF(AND(LEN('Library Prep'!$K30)&gt;0, LEN(TRIM('Library Prep'!$C$6)) &gt; 0), IF('Library Prep'!$C$6="CD", 'Library Prep'!$K30, LEFT('Library Prep'!$K30, 1)), "")</f>
        <v>A</v>
      </c>
      <c r="D34" t="str">
        <f>IF(LEN($C34)=0, "", IF('Library Prep'!$C$6 = "CD", VLOOKUP($C34, Indices!$F$2:$H$97, 2, FALSE), RIGHT('Library Prep'!$K30, 3)))</f>
        <v>C07</v>
      </c>
      <c r="E34" t="str">
        <f>IF(LEN(D34)=0,"",IF('Library Prep'!$C$6="CD", VLOOKUP(D34, Indices!$A:$B, 2, FALSE), LEFT(VLOOKUP(C34 &amp; "-" &amp; D34, Indices!$I:$M, MATCH('Library Prep'!$C$6 &amp; "-i7",Indices!$I$1:$M$1, 0), FALSE), LEN(VLOOKUP(C34 &amp; "-" &amp; D34, Indices!$I:$M, MATCH('Library Prep'!$C$6 &amp; "-i7",Indices!$I$1:$M$1, 0), FALSE))-2)))</f>
        <v>UDP0051</v>
      </c>
      <c r="F34" t="str">
        <f>IF(LEN($C34)=0,"",IF('Library Prep'!$C$6="CD",VLOOKUP($C34,Indices!$F$2:$H$97,3,FALSE),VLOOKUP(E34&amp;"-7",Indices!$A:$B,2,FALSE)))</f>
        <v>CCTGTCTGTC</v>
      </c>
      <c r="G34" t="str">
        <f>IF(AND('Library Prep'!$C$6="CD", LEN(F34)&gt;0), VLOOKUP(F34, Indices!$A:$B, 2, FALSE), E34)</f>
        <v>UDP0051</v>
      </c>
      <c r="H34" t="str">
        <f>IF(LEN($C34)=0,"",IF('Library Prep'!$C$6="CD",IF(LEN('Library Prep'!$D30)=0,"",'Library Prep'!D30),VLOOKUP(G34&amp;"-5",Indices!$A:$B,2,FALSE)))</f>
        <v>ACTGTTGTGA</v>
      </c>
      <c r="I34" t="str">
        <f>IF(AND('Library Prep'!$C$6 &lt;&gt; "CD", LEN('Library Prep'!$D30)&gt;0), 'Library Prep'!$D30, "")</f>
        <v/>
      </c>
    </row>
    <row r="35" spans="1:9">
      <c r="A35" t="str">
        <f>IF(AND(LEN(TRIM('Library Prep'!$C$2)) &gt; 0, LEN(TRIM('Library Prep'!$B31))&gt;0), 'Library Prep'!$B31 &amp; "-" &amp; 'Library Prep'!$C$2, "")</f>
        <v>2011L-2624-060525-M3235-25-009</v>
      </c>
      <c r="C35" t="str">
        <f>IF(AND(LEN('Library Prep'!$K31)&gt;0, LEN(TRIM('Library Prep'!$C$6)) &gt; 0), IF('Library Prep'!$C$6="CD", 'Library Prep'!$K31, LEFT('Library Prep'!$K31, 1)), "")</f>
        <v>A</v>
      </c>
      <c r="D35" t="str">
        <f>IF(LEN($C35)=0, "", IF('Library Prep'!$C$6 = "CD", VLOOKUP($C35, Indices!$F$2:$H$97, 2, FALSE), RIGHT('Library Prep'!$K31, 3)))</f>
        <v>D07</v>
      </c>
      <c r="E35" t="str">
        <f>IF(LEN(D35)=0,"",IF('Library Prep'!$C$6="CD", VLOOKUP(D35, Indices!$A:$B, 2, FALSE), LEFT(VLOOKUP(C35 &amp; "-" &amp; D35, Indices!$I:$M, MATCH('Library Prep'!$C$6 &amp; "-i7",Indices!$I$1:$M$1, 0), FALSE), LEN(VLOOKUP(C35 &amp; "-" &amp; D35, Indices!$I:$M, MATCH('Library Prep'!$C$6 &amp; "-i7",Indices!$I$1:$M$1, 0), FALSE))-2)))</f>
        <v>UDP0052</v>
      </c>
      <c r="F35" t="str">
        <f>IF(LEN($C35)=0,"",IF('Library Prep'!$C$6="CD",VLOOKUP($C35,Indices!$F$2:$H$97,3,FALSE),VLOOKUP(E35&amp;"-7",Indices!$A:$B,2,FALSE)))</f>
        <v>TGATGTAAGA</v>
      </c>
      <c r="G35" t="str">
        <f>IF(AND('Library Prep'!$C$6="CD", LEN(F35)&gt;0), VLOOKUP(F35, Indices!$A:$B, 2, FALSE), E35)</f>
        <v>UDP0052</v>
      </c>
      <c r="H35" t="str">
        <f>IF(LEN($C35)=0,"",IF('Library Prep'!$C$6="CD",IF(LEN('Library Prep'!$D31)=0,"",'Library Prep'!D31),VLOOKUP(G35&amp;"-5",Indices!$A:$B,2,FALSE)))</f>
        <v>GTGCGTCCTT</v>
      </c>
      <c r="I35" t="str">
        <f>IF(AND('Library Prep'!$C$6 &lt;&gt; "CD", LEN('Library Prep'!$D31)&gt;0), 'Library Prep'!$D31, "")</f>
        <v/>
      </c>
    </row>
    <row r="36" spans="1:9">
      <c r="A36" t="str">
        <f>IF(AND(LEN(TRIM('Library Prep'!$C$2)) &gt; 0, LEN(TRIM('Library Prep'!$B32))&gt;0), 'Library Prep'!$B32 &amp; "-" &amp; 'Library Prep'!$C$2, "")</f>
        <v>D2371-060525-M3235-25-009</v>
      </c>
      <c r="C36" t="str">
        <f>IF(AND(LEN('Library Prep'!$K32)&gt;0, LEN(TRIM('Library Prep'!$C$6)) &gt; 0), IF('Library Prep'!$C$6="CD", 'Library Prep'!$K32, LEFT('Library Prep'!$K32, 1)), "")</f>
        <v>A</v>
      </c>
      <c r="D36" t="str">
        <f>IF(LEN($C36)=0, "", IF('Library Prep'!$C$6 = "CD", VLOOKUP($C36, Indices!$F$2:$H$97, 2, FALSE), RIGHT('Library Prep'!$K32, 3)))</f>
        <v>E07</v>
      </c>
      <c r="E36" t="str">
        <f>IF(LEN(D36)=0,"",IF('Library Prep'!$C$6="CD", VLOOKUP(D36, Indices!$A:$B, 2, FALSE), LEFT(VLOOKUP(C36 &amp; "-" &amp; D36, Indices!$I:$M, MATCH('Library Prep'!$C$6 &amp; "-i7",Indices!$I$1:$M$1, 0), FALSE), LEN(VLOOKUP(C36 &amp; "-" &amp; D36, Indices!$I:$M, MATCH('Library Prep'!$C$6 &amp; "-i7",Indices!$I$1:$M$1, 0), FALSE))-2)))</f>
        <v>UDP0053V3</v>
      </c>
      <c r="F36" t="str">
        <f>IF(LEN($C36)=0,"",IF('Library Prep'!$C$6="CD",VLOOKUP($C36,Indices!$F$2:$H$97,3,FALSE),VLOOKUP(E36&amp;"-7",Indices!$A:$B,2,FALSE)))</f>
        <v>TAGTTCGGTA</v>
      </c>
      <c r="G36" t="str">
        <f>IF(AND('Library Prep'!$C$6="CD", LEN(F36)&gt;0), VLOOKUP(F36, Indices!$A:$B, 2, FALSE), E36)</f>
        <v>UDP0053V3</v>
      </c>
      <c r="H36" t="str">
        <f>IF(LEN($C36)=0,"",IF('Library Prep'!$C$6="CD",IF(LEN('Library Prep'!$D32)=0,"",'Library Prep'!D32),VLOOKUP(G36&amp;"-5",Indices!$A:$B,2,FALSE)))</f>
        <v>CCATGTGTAG</v>
      </c>
      <c r="I36" t="str">
        <f>IF(AND('Library Prep'!$C$6 &lt;&gt; "CD", LEN('Library Prep'!$D32)&gt;0), 'Library Prep'!$D32, "")</f>
        <v/>
      </c>
    </row>
    <row r="37" spans="1:9">
      <c r="A37" t="str">
        <f>IF(AND(LEN(TRIM('Library Prep'!$C$2)) &gt; 0, LEN(TRIM('Library Prep'!$B33))&gt;0), 'Library Prep'!$B33 &amp; "-" &amp; 'Library Prep'!$C$2, "")</f>
        <v/>
      </c>
      <c r="C37" t="str">
        <f>IF(AND(LEN('Library Prep'!$K33)&gt;0, LEN(TRIM('Library Prep'!$C$6)) &gt; 0), IF('Library Prep'!$C$6="CD", 'Library Prep'!$K33, LEFT('Library Prep'!$K33, 1)), "")</f>
        <v/>
      </c>
      <c r="D37" t="str">
        <f>IF(LEN($C37)=0, "", IF('Library Prep'!$C$6 = "CD", VLOOKUP($C37, Indices!$F$2:$H$97, 2, FALSE), RIGHT('Library Prep'!$K33,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Prep'!$D33)=0,"",'Library Prep'!D33),VLOOKUP(G37&amp;"-5",Indices!$A:$B,2,FALSE)))</f>
        <v/>
      </c>
      <c r="I37" t="str">
        <f>IF(AND('Library Prep'!$C$6 &lt;&gt; "CD", LEN('Library Prep'!$D33)&gt;0), 'Library Prep'!$D33, "")</f>
        <v/>
      </c>
    </row>
    <row r="38" spans="1:9">
      <c r="A38" t="str">
        <f>IF(AND(LEN(TRIM('Library Prep'!$C$2)) &gt; 0, LEN(TRIM('Library Prep'!$B34))&gt;0), 'Library Prep'!$B34 &amp; "-" &amp; 'Library Prep'!$C$2, "")</f>
        <v/>
      </c>
      <c r="C38" t="str">
        <f>IF(AND(LEN('Library Prep'!$K34)&gt;0, LEN(TRIM('Library Prep'!$C$6)) &gt; 0), IF('Library Prep'!$C$6="CD", 'Library Prep'!$K34, LEFT('Library Prep'!$K34, 1)), "")</f>
        <v/>
      </c>
      <c r="D38" t="str">
        <f>IF(LEN($C38)=0, "", IF('Library Prep'!$C$6 = "CD", VLOOKUP($C38, Indices!$F$2:$H$97, 2, FALSE), RIGHT('Library Prep'!$K34,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Prep'!$D34)=0,"",'Library Prep'!D34),VLOOKUP(G38&amp;"-5",Indices!$A:$B,2,FALSE)))</f>
        <v/>
      </c>
      <c r="I38" t="str">
        <f>IF(AND('Library Prep'!$C$6 &lt;&gt; "CD", LEN('Library Prep'!$D34)&gt;0), 'Library Prep'!$D34, "")</f>
        <v/>
      </c>
    </row>
    <row r="39" spans="1:9">
      <c r="A39" t="str">
        <f>IF(AND(LEN(TRIM('Library Prep'!$C$2)) &gt; 0, LEN(TRIM('Library Prep'!$B35))&gt;0), 'Library Prep'!$B35 &amp; "-" &amp; 'Library Prep'!$C$2, "")</f>
        <v/>
      </c>
      <c r="C39" t="str">
        <f>IF(AND(LEN('Library Prep'!$K35)&gt;0, LEN(TRIM('Library Prep'!$C$6)) &gt; 0), IF('Library Prep'!$C$6="CD", 'Library Prep'!$K35, LEFT('Library Prep'!$K35, 1)), "")</f>
        <v/>
      </c>
      <c r="D39" t="str">
        <f>IF(LEN($C39)=0, "", IF('Library Prep'!$C$6 = "CD", VLOOKUP($C39, Indices!$F$2:$H$97, 2, FALSE), RIGHT('Library Prep'!$K35,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Prep'!$D35)=0,"",'Library Prep'!D35),VLOOKUP(G39&amp;"-5",Indices!$A:$B,2,FALSE)))</f>
        <v/>
      </c>
      <c r="I39" t="str">
        <f>IF(AND('Library Prep'!$C$6 &lt;&gt; "CD", LEN('Library Prep'!$D35)&gt;0), 'Library Prep'!$D35, "")</f>
        <v/>
      </c>
    </row>
    <row r="40" spans="1:9">
      <c r="A40" t="str">
        <f>IF(AND(LEN(TRIM('Library Prep'!$C$2)) &gt; 0, LEN(TRIM('Library Prep'!$B36))&gt;0), 'Library Prep'!$B36 &amp; "-" &amp; 'Library Prep'!$C$2, "")</f>
        <v/>
      </c>
      <c r="C40" t="str">
        <f>IF(AND(LEN('Library Prep'!$K36)&gt;0, LEN(TRIM('Library Prep'!$C$6)) &gt; 0), IF('Library Prep'!$C$6="CD", 'Library Prep'!$K36, LEFT('Library Prep'!$K36, 1)), "")</f>
        <v/>
      </c>
      <c r="D40" t="str">
        <f>IF(LEN($C40)=0, "", IF('Library Prep'!$C$6 = "CD", VLOOKUP($C40, Indices!$F$2:$H$97, 2, FALSE), RIGHT('Library Prep'!$K36,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Prep'!$D36)=0,"",'Library Prep'!D36),VLOOKUP(G40&amp;"-5",Indices!$A:$B,2,FALSE)))</f>
        <v/>
      </c>
      <c r="I40" t="str">
        <f>IF(AND('Library Prep'!$C$6 &lt;&gt; "CD", LEN('Library Prep'!$D36)&gt;0), 'Library Prep'!$D36, "")</f>
        <v/>
      </c>
    </row>
    <row r="41" spans="1:9">
      <c r="A41" t="str">
        <f>IF(AND(LEN(TRIM('Library Prep'!$C$2)) &gt; 0, LEN(TRIM('Library Prep'!$B37))&gt;0), 'Library Prep'!$B37 &amp; "-" &amp; 'Library Prep'!$C$2, "")</f>
        <v/>
      </c>
      <c r="C41" t="str">
        <f>IF(AND(LEN('Library Prep'!$K37)&gt;0, LEN(TRIM('Library Prep'!$C$6)) &gt; 0), IF('Library Prep'!$C$6="CD", 'Library Prep'!$K37, LEFT('Library Prep'!$K37, 1)), "")</f>
        <v/>
      </c>
      <c r="D41" t="str">
        <f>IF(LEN($C41)=0, "", IF('Library Prep'!$C$6 = "CD", VLOOKUP($C41, Indices!$F$2:$H$97, 2, FALSE), RIGHT('Library Prep'!$K37,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Prep'!$D37)=0,"",'Library Prep'!D37),VLOOKUP(G41&amp;"-5",Indices!$A:$B,2,FALSE)))</f>
        <v/>
      </c>
      <c r="I41" t="str">
        <f>IF(AND('Library Prep'!$C$6 &lt;&gt; "CD", LEN('Library Prep'!$D37)&gt;0), 'Library Prep'!$D37, "")</f>
        <v/>
      </c>
    </row>
    <row r="42" spans="1:9">
      <c r="A42" t="str">
        <f>IF(AND(LEN(TRIM('Library Prep'!$C$2)) &gt; 0, LEN(TRIM('Library Prep'!$B38))&gt;0), 'Library Prep'!$B38 &amp; "-" &amp; 'Library Prep'!$C$2, "")</f>
        <v/>
      </c>
      <c r="C42" t="str">
        <f>IF(AND(LEN('Library Prep'!$K38)&gt;0, LEN(TRIM('Library Prep'!$C$6)) &gt; 0), IF('Library Prep'!$C$6="CD", 'Library Prep'!$K38, LEFT('Library Prep'!$K38, 1)), "")</f>
        <v/>
      </c>
      <c r="D42" t="str">
        <f>IF(LEN($C42)=0, "", IF('Library Prep'!$C$6 = "CD", VLOOKUP($C42, Indices!$F$2:$H$97, 2, FALSE), RIGHT('Library Prep'!$K38,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Prep'!$D38)=0,"",'Library Prep'!D38),VLOOKUP(G42&amp;"-5",Indices!$A:$B,2,FALSE)))</f>
        <v/>
      </c>
      <c r="I42" t="str">
        <f>IF(AND('Library Prep'!$C$6 &lt;&gt; "CD", LEN('Library Prep'!$D38)&gt;0), 'Library Prep'!$D38, "")</f>
        <v/>
      </c>
    </row>
    <row r="43" spans="1:9">
      <c r="A43" t="str">
        <f>IF(AND(LEN(TRIM('Library Prep'!$C$2)) &gt; 0, LEN(TRIM('Library Prep'!$B39))&gt;0), 'Library Prep'!$B39 &amp; "-" &amp; 'Library Prep'!$C$2, "")</f>
        <v/>
      </c>
      <c r="C43" t="str">
        <f>IF(AND(LEN('Library Prep'!$K39)&gt;0, LEN(TRIM('Library Prep'!$C$6)) &gt; 0), IF('Library Prep'!$C$6="CD", 'Library Prep'!$K39, LEFT('Library Prep'!$K39, 1)), "")</f>
        <v/>
      </c>
      <c r="D43" t="str">
        <f>IF(LEN($C43)=0, "", IF('Library Prep'!$C$6 = "CD", VLOOKUP($C43, Indices!$F$2:$H$97, 2, FALSE), RIGHT('Library Prep'!$K39,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Prep'!$D39)=0,"",'Library Prep'!D39),VLOOKUP(G43&amp;"-5",Indices!$A:$B,2,FALSE)))</f>
        <v/>
      </c>
      <c r="I43" t="str">
        <f>IF(AND('Library Prep'!$C$6 &lt;&gt; "CD", LEN('Library Prep'!$D39)&gt;0), 'Library Prep'!$D39, "")</f>
        <v/>
      </c>
    </row>
    <row r="44" spans="1:9">
      <c r="A44" t="str">
        <f>IF(AND(LEN(TRIM('Library Prep'!$C$2)) &gt; 0, LEN(TRIM('Library Prep'!$B40))&gt;0), 'Library Prep'!$B40 &amp; "-" &amp; 'Library Prep'!$C$2, "")</f>
        <v/>
      </c>
      <c r="C44" t="str">
        <f>IF(AND(LEN('Library Prep'!$K40)&gt;0, LEN(TRIM('Library Prep'!$C$6)) &gt; 0), IF('Library Prep'!$C$6="CD", 'Library Prep'!$K40, LEFT('Library Prep'!$K40, 1)), "")</f>
        <v/>
      </c>
      <c r="D44" t="str">
        <f>IF(LEN($C44)=0, "", IF('Library Prep'!$C$6 = "CD", VLOOKUP($C44, Indices!$F$2:$H$97, 2, FALSE), RIGHT('Library Prep'!$K40,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Prep'!$D40)=0,"",'Library Prep'!D40),VLOOKUP(G44&amp;"-5",Indices!$A:$B,2,FALSE)))</f>
        <v/>
      </c>
      <c r="I44" t="str">
        <f>IF(AND('Library Prep'!$C$6 &lt;&gt; "CD", LEN('Library Prep'!$D40)&gt;0), 'Library Prep'!$D40, "")</f>
        <v/>
      </c>
    </row>
    <row r="45" spans="1:9">
      <c r="A45" t="str">
        <f>IF(AND(LEN(TRIM('Library Prep'!$C$2)) &gt; 0, LEN(TRIM('Library Prep'!$B41))&gt;0), 'Library Prep'!$B41 &amp; "-" &amp; 'Library Prep'!$C$2, "")</f>
        <v/>
      </c>
      <c r="C45" t="str">
        <f>IF(AND(LEN('Library Prep'!$K41)&gt;0, LEN(TRIM('Library Prep'!$C$6)) &gt; 0), IF('Library Prep'!$C$6="CD", 'Library Prep'!$K41, LEFT('Library Prep'!$K41, 1)), "")</f>
        <v/>
      </c>
      <c r="D45" t="str">
        <f>IF(LEN($C45)=0, "", IF('Library Prep'!$C$6 = "CD", VLOOKUP($C45, Indices!$F$2:$H$97, 2, FALSE), RIGHT('Library Prep'!$K41,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Prep'!$D41)=0,"",'Library Prep'!D41),VLOOKUP(G45&amp;"-5",Indices!$A:$B,2,FALSE)))</f>
        <v/>
      </c>
      <c r="I45" t="str">
        <f>IF(AND('Library Prep'!$C$6 &lt;&gt; "CD", LEN('Library Prep'!$D41)&gt;0), 'Library Prep'!$D41, "")</f>
        <v/>
      </c>
    </row>
    <row r="46" spans="1:9">
      <c r="A46" t="str">
        <f>IF(AND(LEN(TRIM('Library Prep'!$C$2)) &gt; 0, LEN(TRIM('Library Prep'!$B42))&gt;0), 'Library Prep'!$B42 &amp; "-" &amp; 'Library Prep'!$C$2, "")</f>
        <v/>
      </c>
      <c r="C46" t="str">
        <f>IF(AND(LEN('Library Prep'!$K42)&gt;0, LEN(TRIM('Library Prep'!$C$6)) &gt; 0), IF('Library Prep'!$C$6="CD", 'Library Prep'!$K42, LEFT('Library Prep'!$K42, 1)), "")</f>
        <v/>
      </c>
      <c r="D46" t="str">
        <f>IF(LEN($C46)=0, "", IF('Library Prep'!$C$6 = "CD", VLOOKUP($C46, Indices!$F$2:$H$97, 2, FALSE), RIGHT('Library Prep'!$K42,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Prep'!$D42)=0,"",'Library Prep'!D42),VLOOKUP(G46&amp;"-5",Indices!$A:$B,2,FALSE)))</f>
        <v/>
      </c>
      <c r="I46" t="str">
        <f>IF(AND('Library Prep'!$C$6 &lt;&gt; "CD", LEN('Library Prep'!$D42)&gt;0), 'Library Prep'!$D42, "")</f>
        <v/>
      </c>
    </row>
    <row r="47" spans="1:9">
      <c r="A47" t="str">
        <f>IF(AND(LEN(TRIM('Library Prep'!$C$2)) &gt; 0, LEN(TRIM('Library Prep'!$B43))&gt;0), 'Library Prep'!$B43 &amp; "-" &amp; 'Library Prep'!$C$2, "")</f>
        <v/>
      </c>
      <c r="C47" t="str">
        <f>IF(AND(LEN('Library Prep'!$K43)&gt;0, LEN(TRIM('Library Prep'!$C$6)) &gt; 0), IF('Library Prep'!$C$6="CD", 'Library Prep'!$K43, LEFT('Library Prep'!$K43, 1)), "")</f>
        <v/>
      </c>
      <c r="D47" t="str">
        <f>IF(LEN($C47)=0, "", IF('Library Prep'!$C$6 = "CD", VLOOKUP($C47, Indices!$F$2:$H$97, 2, FALSE), RIGHT('Library Prep'!$K43,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Prep'!$D43)=0,"",'Library Prep'!D43),VLOOKUP(G47&amp;"-5",Indices!$A:$B,2,FALSE)))</f>
        <v/>
      </c>
      <c r="I47" t="str">
        <f>IF(AND('Library Prep'!$C$6 &lt;&gt; "CD", LEN('Library Prep'!$D43)&gt;0), 'Library Prep'!$D43, "")</f>
        <v/>
      </c>
    </row>
    <row r="48" spans="1:9">
      <c r="A48" t="str">
        <f>IF(AND(LEN(TRIM('Library Prep'!$C$2)) &gt; 0, LEN(TRIM('Library Prep'!$B44))&gt;0), 'Library Prep'!$B44 &amp; "-" &amp; 'Library Prep'!$C$2, "")</f>
        <v/>
      </c>
      <c r="C48" t="str">
        <f>IF(AND(LEN('Library Prep'!$K44)&gt;0, LEN(TRIM('Library Prep'!$C$6)) &gt; 0), IF('Library Prep'!$C$6="CD", 'Library Prep'!$K44, LEFT('Library Prep'!$K44, 1)), "")</f>
        <v/>
      </c>
      <c r="D48" t="str">
        <f>IF(LEN($C48)=0, "", IF('Library Prep'!$C$6 = "CD", VLOOKUP($C48, Indices!$F$2:$H$97, 2, FALSE), RIGHT('Library Prep'!$K44,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Prep'!$D44)=0,"",'Library Prep'!D44),VLOOKUP(G48&amp;"-5",Indices!$A:$B,2,FALSE)))</f>
        <v/>
      </c>
      <c r="I48" t="str">
        <f>IF(AND('Library Prep'!$C$6 &lt;&gt; "CD", LEN('Library Prep'!$D44)&gt;0), 'Library Prep'!$D44, "")</f>
        <v/>
      </c>
    </row>
    <row r="49" spans="1:9">
      <c r="A49" t="str">
        <f>IF(AND(LEN(TRIM('Library Prep'!$C$2)) &gt; 0, LEN(TRIM('Library Prep'!$B45))&gt;0), 'Library Prep'!$B45 &amp; "-" &amp; 'Library Prep'!$C$2, "")</f>
        <v/>
      </c>
      <c r="C49" t="str">
        <f>IF(AND(LEN('Library Prep'!$K45)&gt;0, LEN(TRIM('Library Prep'!$C$6)) &gt; 0), IF('Library Prep'!$C$6="CD", 'Library Prep'!$K45, LEFT('Library Prep'!$K45, 1)), "")</f>
        <v/>
      </c>
      <c r="D49" t="str">
        <f>IF(LEN($C49)=0, "", IF('Library Prep'!$C$6 = "CD", VLOOKUP($C49, Indices!$F$2:$H$97, 2, FALSE), RIGHT('Library Prep'!$K45,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Prep'!$D45)=0,"",'Library Prep'!D45),VLOOKUP(G49&amp;"-5",Indices!$A:$B,2,FALSE)))</f>
        <v/>
      </c>
      <c r="I49" t="str">
        <f>IF(AND('Library Prep'!$C$6 &lt;&gt; "CD", LEN('Library Prep'!$D45)&gt;0), 'Library Prep'!$D45, "")</f>
        <v/>
      </c>
    </row>
    <row r="50" spans="1:9">
      <c r="A50" t="str">
        <f>IF(AND(LEN(TRIM('Library Prep'!$C$2)) &gt; 0, LEN(TRIM('Library Prep'!$B46))&gt;0), 'Library Prep'!$B46 &amp; "-" &amp; 'Library Prep'!$C$2, "")</f>
        <v/>
      </c>
      <c r="C50" t="str">
        <f>IF(AND(LEN('Library Prep'!$K46)&gt;0, LEN(TRIM('Library Prep'!$C$6)) &gt; 0), IF('Library Prep'!$C$6="CD", 'Library Prep'!$K46, LEFT('Library Prep'!$K46, 1)), "")</f>
        <v/>
      </c>
      <c r="D50" t="str">
        <f>IF(LEN($C50)=0, "", IF('Library Prep'!$C$6 = "CD", VLOOKUP($C50, Indices!$F$2:$H$97, 2, FALSE), RIGHT('Library Prep'!$K46,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Prep'!$D46)=0,"",'Library Prep'!D46),VLOOKUP(G50&amp;"-5",Indices!$A:$B,2,FALSE)))</f>
        <v/>
      </c>
      <c r="I50" t="str">
        <f>IF(AND('Library Prep'!$C$6 &lt;&gt; "CD", LEN('Library Prep'!$D46)&gt;0), 'Library Prep'!$D46, "")</f>
        <v/>
      </c>
    </row>
    <row r="51" spans="1:9">
      <c r="A51" t="str">
        <f>IF(AND(LEN(TRIM('Library Prep'!$C$2)) &gt; 0, LEN(TRIM('Library Prep'!$B47))&gt;0), 'Library Prep'!$B47 &amp; "-" &amp; 'Library Prep'!$C$2, "")</f>
        <v/>
      </c>
      <c r="C51" t="str">
        <f>IF(AND(LEN('Library Prep'!$K47)&gt;0, LEN(TRIM('Library Prep'!$C$6)) &gt; 0), IF('Library Prep'!$C$6="CD", 'Library Prep'!$K47, LEFT('Library Prep'!$K47, 1)), "")</f>
        <v/>
      </c>
      <c r="D51" t="str">
        <f>IF(LEN($C51)=0, "", IF('Library Prep'!$C$6 = "CD", VLOOKUP($C51, Indices!$F$2:$H$97, 2, FALSE), RIGHT('Library Prep'!$K47,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Prep'!$D47)=0,"",'Library Prep'!D47),VLOOKUP(G51&amp;"-5",Indices!$A:$B,2,FALSE)))</f>
        <v/>
      </c>
      <c r="I51" t="str">
        <f>IF(AND('Library Prep'!$C$6 &lt;&gt; "CD", LEN('Library Prep'!$D47)&gt;0), 'Library Prep'!$D47, "")</f>
        <v/>
      </c>
    </row>
    <row r="52" spans="1:9">
      <c r="A52" t="str">
        <f>IF(AND(LEN(TRIM('Library Prep'!$C$2)) &gt; 0, LEN(TRIM('Library Prep'!$B48))&gt;0), 'Library Prep'!$B48 &amp; "-" &amp; 'Library Prep'!$C$2, "")</f>
        <v/>
      </c>
      <c r="C52" t="str">
        <f>IF(AND(LEN('Library Prep'!$K48)&gt;0, LEN(TRIM('Library Prep'!$C$6)) &gt; 0), IF('Library Prep'!$C$6="CD", 'Library Prep'!$K48, LEFT('Library Prep'!$K48, 1)), "")</f>
        <v/>
      </c>
      <c r="D52" t="str">
        <f>IF(LEN($C52)=0, "", IF('Library Prep'!$C$6 = "CD", VLOOKUP($C52, Indices!$F$2:$H$97, 2, FALSE), RIGHT('Library Prep'!$K48,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Prep'!$D48)=0,"",'Library Prep'!D48),VLOOKUP(G52&amp;"-5",Indices!$A:$B,2,FALSE)))</f>
        <v/>
      </c>
      <c r="I52" t="str">
        <f>IF(AND('Library Prep'!$C$6 &lt;&gt; "CD", LEN('Library Prep'!$D48)&gt;0), 'Library Prep'!$D48, "")</f>
        <v/>
      </c>
    </row>
    <row r="53" spans="1:9">
      <c r="A53" t="str">
        <f>IF(AND(LEN(TRIM('Library Prep'!$C$2)) &gt; 0, LEN(TRIM('Library Prep'!$B49))&gt;0), 'Library Prep'!$B49 &amp; "-" &amp; 'Library Prep'!$C$2, "")</f>
        <v/>
      </c>
      <c r="C53" t="str">
        <f>IF(AND(LEN('Library Prep'!$K49)&gt;0, LEN(TRIM('Library Prep'!$C$6)) &gt; 0), IF('Library Prep'!$C$6="CD", 'Library Prep'!$K49, LEFT('Library Prep'!$K49, 1)), "")</f>
        <v/>
      </c>
      <c r="D53" t="str">
        <f>IF(LEN($C53)=0, "", IF('Library Prep'!$C$6 = "CD", VLOOKUP($C53, Indices!$F$2:$H$97, 2, FALSE), RIGHT('Library Prep'!$K49,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Prep'!$D49)=0,"",'Library Prep'!D49),VLOOKUP(G53&amp;"-5",Indices!$A:$B,2,FALSE)))</f>
        <v/>
      </c>
      <c r="I53" t="str">
        <f>IF(AND('Library Prep'!$C$6 &lt;&gt; "CD", LEN('Library Prep'!$D49)&gt;0), 'Library Prep'!$D49, "")</f>
        <v/>
      </c>
    </row>
    <row r="54" spans="1:9">
      <c r="A54" t="str">
        <f>IF(AND(LEN(TRIM('Library Prep'!$C$2)) &gt; 0, LEN(TRIM('Library Prep'!$B50))&gt;0), 'Library Prep'!$B50 &amp; "-" &amp; 'Library Prep'!$C$2, "")</f>
        <v/>
      </c>
      <c r="C54" t="str">
        <f>IF(AND(LEN('Library Prep'!$K50)&gt;0, LEN(TRIM('Library Prep'!$C$6)) &gt; 0), IF('Library Prep'!$C$6="CD", 'Library Prep'!$K50, LEFT('Library Prep'!$K50, 1)), "")</f>
        <v/>
      </c>
      <c r="D54" t="str">
        <f>IF(LEN($C54)=0, "", IF('Library Prep'!$C$6 = "CD", VLOOKUP($C54, Indices!$F$2:$H$97, 2, FALSE), RIGHT('Library Prep'!$K50,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Prep'!$D50)=0,"",'Library Prep'!D50),VLOOKUP(G54&amp;"-5",Indices!$A:$B,2,FALSE)))</f>
        <v/>
      </c>
      <c r="I54" t="str">
        <f>IF(AND('Library Prep'!$C$6 &lt;&gt; "CD", LEN('Library Prep'!$D50)&gt;0), 'Library Prep'!$D50, "")</f>
        <v/>
      </c>
    </row>
    <row r="55" spans="1:9">
      <c r="A55" t="str">
        <f>IF(AND(LEN(TRIM('Library Prep'!$C$2)) &gt; 0, LEN(TRIM('Library Prep'!$B51))&gt;0), 'Library Prep'!$B51 &amp; "-" &amp; 'Library Prep'!$C$2, "")</f>
        <v/>
      </c>
      <c r="C55" t="str">
        <f>IF(AND(LEN('Library Prep'!$K51)&gt;0, LEN(TRIM('Library Prep'!$C$6)) &gt; 0), IF('Library Prep'!$C$6="CD", 'Library Prep'!$K51, LEFT('Library Prep'!$K51, 1)), "")</f>
        <v/>
      </c>
      <c r="D55" t="str">
        <f>IF(LEN($C55)=0, "", IF('Library Prep'!$C$6 = "CD", VLOOKUP($C55, Indices!$F$2:$H$97, 2, FALSE), RIGHT('Library Prep'!$K51,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Prep'!$D51)=0,"",'Library Prep'!D51),VLOOKUP(G55&amp;"-5",Indices!$A:$B,2,FALSE)))</f>
        <v/>
      </c>
      <c r="I55" t="str">
        <f>IF(AND('Library Prep'!$C$6 &lt;&gt; "CD", LEN('Library Prep'!$D51)&gt;0), 'Library Prep'!$D51, "")</f>
        <v/>
      </c>
    </row>
    <row r="56" spans="1:9">
      <c r="A56" t="str">
        <f>IF(AND(LEN(TRIM('Library Prep'!$C$2)) &gt; 0, LEN(TRIM('Library Prep'!$B52))&gt;0), 'Library Prep'!$B52 &amp; "-" &amp; 'Library Prep'!$C$2, "")</f>
        <v/>
      </c>
      <c r="C56" t="str">
        <f>IF(AND(LEN('Library Prep'!$K52)&gt;0, LEN(TRIM('Library Prep'!$C$6)) &gt; 0), IF('Library Prep'!$C$6="CD", 'Library Prep'!$K52, LEFT('Library Prep'!$K52, 1)), "")</f>
        <v/>
      </c>
      <c r="D56" t="str">
        <f>IF(LEN($C56)=0, "", IF('Library Prep'!$C$6 = "CD", VLOOKUP($C56, Indices!$F$2:$H$97, 2, FALSE), RIGHT('Library Prep'!$K52,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Prep'!$D52)=0,"",'Library Prep'!D52),VLOOKUP(G56&amp;"-5",Indices!$A:$B,2,FALSE)))</f>
        <v/>
      </c>
      <c r="I56" t="str">
        <f>IF(AND('Library Prep'!$C$6 &lt;&gt; "CD", LEN('Library Prep'!$D52)&gt;0), 'Library Prep'!$D52, "")</f>
        <v/>
      </c>
    </row>
    <row r="57" spans="1:9">
      <c r="A57" t="str">
        <f>IF(AND(LEN(TRIM('Library Prep'!$C$2)) &gt; 0, LEN(TRIM('Library Prep'!$B53))&gt;0), 'Library Prep'!$B53 &amp; "-" &amp; 'Library Prep'!$C$2, "")</f>
        <v/>
      </c>
      <c r="C57" t="str">
        <f>IF(AND(LEN('Library Prep'!$K53)&gt;0, LEN(TRIM('Library Prep'!$C$6)) &gt; 0), IF('Library Prep'!$C$6="CD", 'Library Prep'!$K53, LEFT('Library Prep'!$K53, 1)), "")</f>
        <v/>
      </c>
      <c r="D57" t="str">
        <f>IF(LEN($C57)=0, "", IF('Library Prep'!$C$6 = "CD", VLOOKUP($C57, Indices!$F$2:$H$97, 2, FALSE), RIGHT('Library Prep'!$K53,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Prep'!$D53)=0,"",'Library Prep'!D53),VLOOKUP(G57&amp;"-5",Indices!$A:$B,2,FALSE)))</f>
        <v/>
      </c>
      <c r="I57" t="str">
        <f>IF(AND('Library Prep'!$C$6 &lt;&gt; "CD", LEN('Library Prep'!$D53)&gt;0), 'Library Prep'!$D53, "")</f>
        <v/>
      </c>
    </row>
    <row r="58" spans="1:9">
      <c r="A58" t="str">
        <f>IF(AND(LEN(TRIM('Library Prep'!$C$2)) &gt; 0, LEN(TRIM('Library Prep'!$B54))&gt;0), 'Library Prep'!$B54 &amp; "-" &amp; 'Library Prep'!$C$2, "")</f>
        <v/>
      </c>
      <c r="C58" t="str">
        <f>IF(AND(LEN('Library Prep'!$K54)&gt;0, LEN(TRIM('Library Prep'!$C$6)) &gt; 0), IF('Library Prep'!$C$6="CD", 'Library Prep'!$K54, LEFT('Library Prep'!$K54, 1)), "")</f>
        <v/>
      </c>
      <c r="D58" t="str">
        <f>IF(LEN($C58)=0, "", IF('Library Prep'!$C$6 = "CD", VLOOKUP($C58, Indices!$F$2:$H$97, 2, FALSE), RIGHT('Library Prep'!$K54,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Prep'!$D54)=0,"",'Library Prep'!D54),VLOOKUP(G58&amp;"-5",Indices!$A:$B,2,FALSE)))</f>
        <v/>
      </c>
      <c r="I58" t="str">
        <f>IF(AND('Library Prep'!$C$6 &lt;&gt; "CD", LEN('Library Prep'!$D54)&gt;0), 'Library Prep'!$D54, "")</f>
        <v/>
      </c>
    </row>
    <row r="59" spans="1:9">
      <c r="A59" t="str">
        <f>IF(AND(LEN(TRIM('Library Prep'!$C$2)) &gt; 0, LEN(TRIM('Library Prep'!$B55))&gt;0), 'Library Prep'!$B55 &amp; "-" &amp; 'Library Prep'!$C$2, "")</f>
        <v/>
      </c>
      <c r="C59" t="str">
        <f>IF(AND(LEN('Library Prep'!$K55)&gt;0, LEN(TRIM('Library Prep'!$C$6)) &gt; 0), IF('Library Prep'!$C$6="CD", 'Library Prep'!$K55, LEFT('Library Prep'!$K55, 1)), "")</f>
        <v/>
      </c>
      <c r="D59" t="str">
        <f>IF(LEN($C59)=0, "", IF('Library Prep'!$C$6 = "CD", VLOOKUP($C59, Indices!$F$2:$H$97, 2, FALSE), RIGHT('Library Prep'!$K55,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Prep'!$D55)=0,"",'Library Prep'!D55),VLOOKUP(G59&amp;"-5",Indices!$A:$B,2,FALSE)))</f>
        <v/>
      </c>
      <c r="I59" t="str">
        <f>IF(AND('Library Prep'!$C$6 &lt;&gt; "CD", LEN('Library Prep'!$D55)&gt;0), 'Library Prep'!$D55, "")</f>
        <v/>
      </c>
    </row>
    <row r="60" spans="1:9">
      <c r="A60" t="str">
        <f>IF(AND(LEN(TRIM('Library Prep'!$C$2)) &gt; 0, LEN(TRIM('Library Prep'!$B56))&gt;0), 'Library Prep'!$B56 &amp; "-" &amp; 'Library Prep'!$C$2, "")</f>
        <v/>
      </c>
      <c r="C60" t="str">
        <f>IF(AND(LEN('Library Prep'!$K56)&gt;0, LEN(TRIM('Library Prep'!$C$6)) &gt; 0), IF('Library Prep'!$C$6="CD", 'Library Prep'!$K56, LEFT('Library Prep'!$K56, 1)), "")</f>
        <v/>
      </c>
      <c r="D60" t="str">
        <f>IF(LEN($C60)=0, "", IF('Library Prep'!$C$6 = "CD", VLOOKUP($C60, Indices!$F$2:$H$97, 2, FALSE), RIGHT('Library Prep'!$K56,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Prep'!$D56)=0,"",'Library Prep'!D56),VLOOKUP(G60&amp;"-5",Indices!$A:$B,2,FALSE)))</f>
        <v/>
      </c>
      <c r="I60" t="str">
        <f>IF(AND('Library Prep'!$C$6 &lt;&gt; "CD", LEN('Library Prep'!$D56)&gt;0), 'Library Prep'!$D56, "")</f>
        <v/>
      </c>
    </row>
    <row r="61" spans="1:9">
      <c r="A61" t="str">
        <f>IF(AND(LEN(TRIM('Library Prep'!$C$2)) &gt; 0, LEN(TRIM('Library Prep'!$B57))&gt;0), 'Library Prep'!$B57 &amp; "-" &amp; 'Library Prep'!$C$2, "")</f>
        <v/>
      </c>
      <c r="C61" t="str">
        <f>IF(AND(LEN('Library Prep'!$K57)&gt;0, LEN(TRIM('Library Prep'!$C$6)) &gt; 0), IF('Library Prep'!$C$6="CD", 'Library Prep'!$K57, LEFT('Library Prep'!$K57, 1)), "")</f>
        <v/>
      </c>
      <c r="D61" t="str">
        <f>IF(LEN($C61)=0, "", IF('Library Prep'!$C$6 = "CD", VLOOKUP($C61, Indices!$F$2:$H$97, 2, FALSE), RIGHT('Library Prep'!$K57,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Prep'!$D57)=0,"",'Library Prep'!D57),VLOOKUP(G61&amp;"-5",Indices!$A:$B,2,FALSE)))</f>
        <v/>
      </c>
      <c r="I61" t="str">
        <f>IF(AND('Library Prep'!$C$6 &lt;&gt; "CD", LEN('Library Prep'!$D57)&gt;0), 'Library Prep'!$D57, "")</f>
        <v/>
      </c>
    </row>
    <row r="62" spans="1:9">
      <c r="A62" t="str">
        <f>IF(AND(LEN(TRIM('Library Prep'!$C$2)) &gt; 0, LEN(TRIM('Library Prep'!$B58))&gt;0), 'Library Prep'!$B58 &amp; "-" &amp; 'Library Prep'!$C$2, "")</f>
        <v/>
      </c>
      <c r="C62" t="str">
        <f>IF(AND(LEN('Library Prep'!$K58)&gt;0, LEN(TRIM('Library Prep'!$C$6)) &gt; 0), IF('Library Prep'!$C$6="CD", 'Library Prep'!$K58, LEFT('Library Prep'!$K58, 1)), "")</f>
        <v/>
      </c>
      <c r="D62" t="str">
        <f>IF(LEN($C62)=0, "", IF('Library Prep'!$C$6 = "CD", VLOOKUP($C62, Indices!$F$2:$H$97, 2, FALSE), RIGHT('Library Prep'!$K58,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Prep'!$D58)=0,"",'Library Prep'!D58),VLOOKUP(G62&amp;"-5",Indices!$A:$B,2,FALSE)))</f>
        <v/>
      </c>
      <c r="I62" t="str">
        <f>IF(AND('Library Prep'!$C$6 &lt;&gt; "CD", LEN('Library Prep'!$D58)&gt;0), 'Library Prep'!$D58, "")</f>
        <v/>
      </c>
    </row>
    <row r="63" spans="1:9">
      <c r="A63" t="str">
        <f>IF(AND(LEN(TRIM('Library Prep'!$C$2)) &gt; 0, LEN(TRIM('Library Prep'!$B59))&gt;0), 'Library Prep'!$B59 &amp; "-" &amp; 'Library Prep'!$C$2, "")</f>
        <v/>
      </c>
      <c r="C63" t="str">
        <f>IF(AND(LEN('Library Prep'!$K59)&gt;0, LEN(TRIM('Library Prep'!$C$6)) &gt; 0), IF('Library Prep'!$C$6="CD", 'Library Prep'!$K59, LEFT('Library Prep'!$K59, 1)), "")</f>
        <v/>
      </c>
      <c r="D63" t="str">
        <f>IF(LEN($C63)=0, "", IF('Library Prep'!$C$6 = "CD", VLOOKUP($C63, Indices!$F$2:$H$97, 2, FALSE), RIGHT('Library Prep'!$K59,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Prep'!$D59)=0,"",'Library Prep'!D59),VLOOKUP(G63&amp;"-5",Indices!$A:$B,2,FALSE)))</f>
        <v/>
      </c>
      <c r="I63" t="str">
        <f>IF(AND('Library Prep'!$C$6 &lt;&gt; "CD", LEN('Library Prep'!$D59)&gt;0), 'Library Prep'!$D59, "")</f>
        <v/>
      </c>
    </row>
    <row r="64" spans="1:9">
      <c r="A64" t="str">
        <f>IF(AND(LEN(TRIM('Library Prep'!$C$2)) &gt; 0, LEN(TRIM('Library Prep'!$B60))&gt;0), 'Library Prep'!$B60 &amp; "-" &amp; 'Library Prep'!$C$2, "")</f>
        <v/>
      </c>
      <c r="C64" t="str">
        <f>IF(AND(LEN('Library Prep'!$K60)&gt;0, LEN(TRIM('Library Prep'!$C$6)) &gt; 0), IF('Library Prep'!$C$6="CD", 'Library Prep'!$K60, LEFT('Library Prep'!$K60, 1)), "")</f>
        <v/>
      </c>
      <c r="D64" t="str">
        <f>IF(LEN($C64)=0, "", IF('Library Prep'!$C$6 = "CD", VLOOKUP($C64, Indices!$F$2:$H$97, 2, FALSE), RIGHT('Library Prep'!$K60,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Prep'!$D60)=0,"",'Library Prep'!D60),VLOOKUP(G64&amp;"-5",Indices!$A:$B,2,FALSE)))</f>
        <v/>
      </c>
      <c r="I64" t="str">
        <f>IF(AND('Library Prep'!$C$6 &lt;&gt; "CD", LEN('Library Prep'!$D60)&gt;0), 'Library Prep'!$D60, "")</f>
        <v/>
      </c>
    </row>
    <row r="65" spans="1:9">
      <c r="A65" t="str">
        <f>IF(AND(LEN(TRIM('Library Prep'!$C$2)) &gt; 0, LEN(TRIM('Library Prep'!$B61))&gt;0), 'Library Prep'!$B61 &amp; "-" &amp; 'Library Prep'!$C$2, "")</f>
        <v/>
      </c>
      <c r="C65" t="str">
        <f>IF(AND(LEN('Library Prep'!$K61)&gt;0, LEN(TRIM('Library Prep'!$C$6)) &gt; 0), IF('Library Prep'!$C$6="CD", 'Library Prep'!$K61, LEFT('Library Prep'!$K61, 1)), "")</f>
        <v/>
      </c>
      <c r="D65" t="str">
        <f>IF(LEN($C65)=0, "", IF('Library Prep'!$C$6 = "CD", VLOOKUP($C65, Indices!$F$2:$H$97, 2, FALSE), RIGHT('Library Prep'!$K61,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Prep'!$D61)=0,"",'Library Prep'!D61),VLOOKUP(G65&amp;"-5",Indices!$A:$B,2,FALSE)))</f>
        <v/>
      </c>
      <c r="I65" t="str">
        <f>IF(AND('Library Prep'!$C$6 &lt;&gt; "CD", LEN('Library Prep'!$D61)&gt;0), 'Library Prep'!$D61, "")</f>
        <v/>
      </c>
    </row>
    <row r="66" spans="1:9">
      <c r="A66" t="str">
        <f>IF(AND(LEN(TRIM('Library Prep'!$C$2)) &gt; 0, LEN(TRIM('Library Prep'!$B62))&gt;0), 'Library Prep'!$B62 &amp; "-" &amp; 'Library Prep'!$C$2, "")</f>
        <v/>
      </c>
      <c r="C66" t="str">
        <f>IF(AND(LEN('Library Prep'!$K62)&gt;0, LEN(TRIM('Library Prep'!$C$6)) &gt; 0), IF('Library Prep'!$C$6="CD", 'Library Prep'!$K62, LEFT('Library Prep'!$K62, 1)), "")</f>
        <v/>
      </c>
      <c r="D66" t="str">
        <f>IF(LEN($C66)=0, "", IF('Library Prep'!$C$6 = "CD", VLOOKUP($C66, Indices!$F$2:$H$97, 2, FALSE), RIGHT('Library Prep'!$K62,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Prep'!$D62)=0,"",'Library Prep'!D62),VLOOKUP(G66&amp;"-5",Indices!$A:$B,2,FALSE)))</f>
        <v/>
      </c>
      <c r="I66" t="str">
        <f>IF(AND('Library Prep'!$C$6 &lt;&gt; "CD", LEN('Library Prep'!$D62)&gt;0), 'Library Prep'!$D62, "")</f>
        <v/>
      </c>
    </row>
    <row r="67" spans="1:9">
      <c r="A67" t="str">
        <f>IF(AND(LEN(TRIM('Library Prep'!$C$2)) &gt; 0, LEN(TRIM('Library Prep'!$B63))&gt;0), 'Library Prep'!$B63 &amp; "-" &amp; 'Library Prep'!$C$2, "")</f>
        <v/>
      </c>
      <c r="C67" t="str">
        <f>IF(AND(LEN('Library Prep'!$K63)&gt;0, LEN(TRIM('Library Prep'!$C$6)) &gt; 0), IF('Library Prep'!$C$6="CD", 'Library Prep'!$K63, LEFT('Library Prep'!$K63, 1)), "")</f>
        <v/>
      </c>
      <c r="D67" t="str">
        <f>IF(LEN($C67)=0, "", IF('Library Prep'!$C$6 = "CD", VLOOKUP($C67, Indices!$F$2:$H$97, 2, FALSE), RIGHT('Library Prep'!$K63,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Prep'!$D63)=0,"",'Library Prep'!D63),VLOOKUP(G67&amp;"-5",Indices!$A:$B,2,FALSE)))</f>
        <v/>
      </c>
      <c r="I67" t="str">
        <f>IF(AND('Library Prep'!$C$6 &lt;&gt; "CD", LEN('Library Prep'!$D63)&gt;0), 'Library Prep'!$D63, "")</f>
        <v/>
      </c>
    </row>
    <row r="68" spans="1:9">
      <c r="A68" t="str">
        <f>IF(AND(LEN(TRIM('Library Prep'!$C$2)) &gt; 0, LEN(TRIM('Library Prep'!$B64))&gt;0), 'Library Prep'!$B64 &amp; "-" &amp; 'Library Prep'!$C$2, "")</f>
        <v/>
      </c>
      <c r="C68" t="str">
        <f>IF(AND(LEN('Library Prep'!$K64)&gt;0, LEN(TRIM('Library Prep'!$C$6)) &gt; 0), IF('Library Prep'!$C$6="CD", 'Library Prep'!$K64, LEFT('Library Prep'!$K64, 1)), "")</f>
        <v/>
      </c>
      <c r="D68" t="str">
        <f>IF(LEN($C68)=0, "", IF('Library Prep'!$C$6 = "CD", VLOOKUP($C68, Indices!$F$2:$H$97, 2, FALSE), RIGHT('Library Prep'!$K64,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Prep'!$D64)=0,"",'Library Prep'!D64),VLOOKUP(G68&amp;"-5",Indices!$A:$B,2,FALSE)))</f>
        <v/>
      </c>
      <c r="I68" t="str">
        <f>IF(AND('Library Prep'!$C$6 &lt;&gt; "CD", LEN('Library Prep'!$D64)&gt;0), 'Library Prep'!$D64, "")</f>
        <v/>
      </c>
    </row>
    <row r="69" spans="1:9">
      <c r="A69" t="str">
        <f>IF(AND(LEN(TRIM('Library Prep'!$C$2)) &gt; 0, LEN(TRIM('Library Prep'!$B65))&gt;0), 'Library Prep'!$B65 &amp; "-" &amp; 'Library Prep'!$C$2, "")</f>
        <v/>
      </c>
      <c r="C69" t="str">
        <f>IF(AND(LEN('Library Prep'!$K65)&gt;0, LEN(TRIM('Library Prep'!$C$6)) &gt; 0), IF('Library Prep'!$C$6="CD", 'Library Prep'!$K65, LEFT('Library Prep'!$K65, 1)), "")</f>
        <v/>
      </c>
      <c r="D69" t="str">
        <f>IF(LEN($C69)=0, "", IF('Library Prep'!$C$6 = "CD", VLOOKUP($C69, Indices!$F$2:$H$97, 2, FALSE), RIGHT('Library Prep'!$K65,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Prep'!$D65)=0,"",'Library Prep'!D65),VLOOKUP(G69&amp;"-5",Indices!$A:$B,2,FALSE)))</f>
        <v/>
      </c>
      <c r="I69" t="str">
        <f>IF(AND('Library Prep'!$C$6 &lt;&gt; "CD", LEN('Library Prep'!$D65)&gt;0), 'Library Prep'!$D65, "")</f>
        <v/>
      </c>
    </row>
    <row r="70" spans="1:9">
      <c r="A70" t="str">
        <f>IF(AND(LEN(TRIM('Library Prep'!$C$2)) &gt; 0, LEN(TRIM('Library Prep'!$B66))&gt;0), 'Library Prep'!$B66 &amp; "-" &amp; 'Library Prep'!$C$2, "")</f>
        <v/>
      </c>
      <c r="C70" t="str">
        <f>IF(AND(LEN('Library Prep'!$K66)&gt;0, LEN(TRIM('Library Prep'!$C$6)) &gt; 0), IF('Library Prep'!$C$6="CD", 'Library Prep'!$K66, LEFT('Library Prep'!$K66, 1)), "")</f>
        <v/>
      </c>
      <c r="D70" t="str">
        <f>IF(LEN($C70)=0, "", IF('Library Prep'!$C$6 = "CD", VLOOKUP($C70, Indices!$F$2:$H$97, 2, FALSE), RIGHT('Library Prep'!$K66,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Prep'!$D66)=0,"",'Library Prep'!D66),VLOOKUP(G70&amp;"-5",Indices!$A:$B,2,FALSE)))</f>
        <v/>
      </c>
      <c r="I70" t="str">
        <f>IF(AND('Library Prep'!$C$6 &lt;&gt; "CD", LEN('Library Prep'!$D66)&gt;0), 'Library Prep'!$D66, "")</f>
        <v/>
      </c>
    </row>
    <row r="71" spans="1:9">
      <c r="A71" t="str">
        <f>IF(AND(LEN(TRIM('Library Prep'!$C$2)) &gt; 0, LEN(TRIM('Library Prep'!$B67))&gt;0), 'Library Prep'!$B67 &amp; "-" &amp; 'Library Prep'!$C$2, "")</f>
        <v/>
      </c>
      <c r="C71" t="str">
        <f>IF(AND(LEN('Library Prep'!$K67)&gt;0, LEN(TRIM('Library Prep'!$C$6)) &gt; 0), IF('Library Prep'!$C$6="CD", 'Library Prep'!$K67, LEFT('Library Prep'!$K67, 1)), "")</f>
        <v/>
      </c>
      <c r="D71" t="str">
        <f>IF(LEN($C71)=0, "", IF('Library Prep'!$C$6 = "CD", VLOOKUP($C71, Indices!$F$2:$H$97, 2, FALSE), RIGHT('Library Prep'!$K67,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Prep'!$D67)=0,"",'Library Prep'!D67),VLOOKUP(G71&amp;"-5",Indices!$A:$B,2,FALSE)))</f>
        <v/>
      </c>
      <c r="I71" t="str">
        <f>IF(AND('Library Prep'!$C$6 &lt;&gt; "CD", LEN('Library Prep'!$D67)&gt;0), 'Library Prep'!$D67, "")</f>
        <v/>
      </c>
    </row>
    <row r="72" spans="1:9">
      <c r="A72" t="str">
        <f>IF(AND(LEN(TRIM('Library Prep'!$C$2)) &gt; 0, LEN(TRIM('Library Prep'!$B68))&gt;0), 'Library Prep'!$B68 &amp; "-" &amp; 'Library Prep'!$C$2, "")</f>
        <v/>
      </c>
      <c r="C72" t="str">
        <f>IF(AND(LEN('Library Prep'!$K68)&gt;0, LEN(TRIM('Library Prep'!$C$6)) &gt; 0), IF('Library Prep'!$C$6="CD", 'Library Prep'!$K68, LEFT('Library Prep'!$K68, 1)), "")</f>
        <v/>
      </c>
      <c r="D72" t="str">
        <f>IF(LEN($C72)=0, "", IF('Library Prep'!$C$6 = "CD", VLOOKUP($C72, Indices!$F$2:$H$97, 2, FALSE), RIGHT('Library Prep'!$K68,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Prep'!$D68)=0,"",'Library Prep'!D68),VLOOKUP(G72&amp;"-5",Indices!$A:$B,2,FALSE)))</f>
        <v/>
      </c>
      <c r="I72" t="str">
        <f>IF(AND('Library Prep'!$C$6 &lt;&gt; "CD", LEN('Library Prep'!$D68)&gt;0), 'Library Prep'!$D68, "")</f>
        <v/>
      </c>
    </row>
    <row r="73" spans="1:9">
      <c r="A73" t="str">
        <f>IF(AND(LEN(TRIM('Library Prep'!$C$2)) &gt; 0, LEN(TRIM('Library Prep'!$B69))&gt;0), 'Library Prep'!$B69 &amp; "-" &amp; 'Library Prep'!$C$2, "")</f>
        <v/>
      </c>
      <c r="C73" t="str">
        <f>IF(AND(LEN('Library Prep'!$K69)&gt;0, LEN(TRIM('Library Prep'!$C$6)) &gt; 0), IF('Library Prep'!$C$6="CD", 'Library Prep'!$K69, LEFT('Library Prep'!$K69, 1)), "")</f>
        <v/>
      </c>
      <c r="D73" t="str">
        <f>IF(LEN($C73)=0, "", IF('Library Prep'!$C$6 = "CD", VLOOKUP($C73, Indices!$F$2:$H$97, 2, FALSE), RIGHT('Library Prep'!$K69,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Prep'!$D69)=0,"",'Library Prep'!D69),VLOOKUP(G73&amp;"-5",Indices!$A:$B,2,FALSE)))</f>
        <v/>
      </c>
      <c r="I73" t="str">
        <f>IF(AND('Library Prep'!$C$6 &lt;&gt; "CD", LEN('Library Prep'!$D69)&gt;0), 'Library Prep'!$D69, "")</f>
        <v/>
      </c>
    </row>
    <row r="74" spans="1:9">
      <c r="A74" t="str">
        <f>IF(AND(LEN(TRIM('Library Prep'!$C$2)) &gt; 0, LEN(TRIM('Library Prep'!$B70))&gt;0), 'Library Prep'!$B70 &amp; "-" &amp; 'Library Prep'!$C$2, "")</f>
        <v/>
      </c>
      <c r="C74" t="str">
        <f>IF(AND(LEN('Library Prep'!$K70)&gt;0, LEN(TRIM('Library Prep'!$C$6)) &gt; 0), IF('Library Prep'!$C$6="CD", 'Library Prep'!$K70, LEFT('Library Prep'!$K70, 1)), "")</f>
        <v/>
      </c>
      <c r="D74" t="str">
        <f>IF(LEN($C74)=0, "", IF('Library Prep'!$C$6 = "CD", VLOOKUP($C74, Indices!$F$2:$H$97, 2, FALSE), RIGHT('Library Prep'!$K70,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Prep'!$D70)=0,"",'Library Prep'!D70),VLOOKUP(G74&amp;"-5",Indices!$A:$B,2,FALSE)))</f>
        <v/>
      </c>
      <c r="I74" t="str">
        <f>IF(AND('Library Prep'!$C$6 &lt;&gt; "CD", LEN('Library Prep'!$D70)&gt;0), 'Library Prep'!$D70, "")</f>
        <v/>
      </c>
    </row>
    <row r="75" spans="1:9">
      <c r="A75" t="str">
        <f>IF(AND(LEN(TRIM('Library Prep'!$C$2)) &gt; 0, LEN(TRIM('Library Prep'!$B71))&gt;0), 'Library Prep'!$B71 &amp; "-" &amp; 'Library Prep'!$C$2, "")</f>
        <v/>
      </c>
      <c r="C75" t="str">
        <f>IF(AND(LEN('Library Prep'!$K71)&gt;0, LEN(TRIM('Library Prep'!$C$6)) &gt; 0), IF('Library Prep'!$C$6="CD", 'Library Prep'!$K71, LEFT('Library Prep'!$K71, 1)), "")</f>
        <v/>
      </c>
      <c r="D75" t="str">
        <f>IF(LEN($C75)=0, "", IF('Library Prep'!$C$6 = "CD", VLOOKUP($C75, Indices!$F$2:$H$97, 2, FALSE), RIGHT('Library Prep'!$K71,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Prep'!$D71)=0,"",'Library Prep'!D71),VLOOKUP(G75&amp;"-5",Indices!$A:$B,2,FALSE)))</f>
        <v/>
      </c>
      <c r="I75" t="str">
        <f>IF(AND('Library Prep'!$C$6 &lt;&gt; "CD", LEN('Library Prep'!$D71)&gt;0), 'Library Prep'!$D71, "")</f>
        <v/>
      </c>
    </row>
    <row r="76" spans="1:9">
      <c r="A76" t="str">
        <f>IF(AND(LEN(TRIM('Library Prep'!$C$2)) &gt; 0, LEN(TRIM('Library Prep'!$B72))&gt;0), 'Library Prep'!$B72 &amp; "-" &amp; 'Library Prep'!$C$2, "")</f>
        <v/>
      </c>
      <c r="C76" t="str">
        <f>IF(AND(LEN('Library Prep'!$K72)&gt;0, LEN(TRIM('Library Prep'!$C$6)) &gt; 0), IF('Library Prep'!$C$6="CD", 'Library Prep'!$K72, LEFT('Library Prep'!$K72, 1)), "")</f>
        <v/>
      </c>
      <c r="D76" t="str">
        <f>IF(LEN($C76)=0, "", IF('Library Prep'!$C$6 = "CD", VLOOKUP($C76, Indices!$F$2:$H$97, 2, FALSE), RIGHT('Library Prep'!$K72,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Prep'!$D72)=0,"",'Library Prep'!D72),VLOOKUP(G76&amp;"-5",Indices!$A:$B,2,FALSE)))</f>
        <v/>
      </c>
      <c r="I76" t="str">
        <f>IF(AND('Library Prep'!$C$6 &lt;&gt; "CD", LEN('Library Prep'!$D72)&gt;0), 'Library Prep'!$D72, "")</f>
        <v/>
      </c>
    </row>
    <row r="77" spans="1:9">
      <c r="A77" t="str">
        <f>IF(AND(LEN(TRIM('Library Prep'!$C$2)) &gt; 0, LEN(TRIM('Library Prep'!$B73))&gt;0), 'Library Prep'!$B73 &amp; "-" &amp; 'Library Prep'!$C$2, "")</f>
        <v/>
      </c>
      <c r="C77" t="str">
        <f>IF(AND(LEN('Library Prep'!$K73)&gt;0, LEN(TRIM('Library Prep'!$C$6)) &gt; 0), IF('Library Prep'!$C$6="CD", 'Library Prep'!$K73, LEFT('Library Prep'!$K73, 1)), "")</f>
        <v/>
      </c>
      <c r="D77" t="str">
        <f>IF(LEN($C77)=0, "", IF('Library Prep'!$C$6 = "CD", VLOOKUP($C77, Indices!$F$2:$H$97, 2, FALSE), RIGHT('Library Prep'!$K73,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Prep'!$D73)=0,"",'Library Prep'!D73),VLOOKUP(G77&amp;"-5",Indices!$A:$B,2,FALSE)))</f>
        <v/>
      </c>
      <c r="I77" t="str">
        <f>IF(AND('Library Prep'!$C$6 &lt;&gt; "CD", LEN('Library Prep'!$D73)&gt;0), 'Library Prep'!$D73, "")</f>
        <v/>
      </c>
    </row>
    <row r="78" spans="1:9">
      <c r="A78" t="str">
        <f>IF(AND(LEN(TRIM('Library Prep'!$C$2)) &gt; 0, LEN(TRIM('Library Prep'!$B74))&gt;0), 'Library Prep'!$B74 &amp; "-" &amp; 'Library Prep'!$C$2, "")</f>
        <v/>
      </c>
      <c r="C78" t="str">
        <f>IF(AND(LEN('Library Prep'!$K74)&gt;0, LEN(TRIM('Library Prep'!$C$6)) &gt; 0), IF('Library Prep'!$C$6="CD", 'Library Prep'!$K74, LEFT('Library Prep'!$K74, 1)), "")</f>
        <v/>
      </c>
      <c r="D78" t="str">
        <f>IF(LEN($C78)=0, "", IF('Library Prep'!$C$6 = "CD", VLOOKUP($C78, Indices!$F$2:$H$97, 2, FALSE), RIGHT('Library Prep'!$K74,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Prep'!$D74)=0,"",'Library Prep'!D74),VLOOKUP(G78&amp;"-5",Indices!$A:$B,2,FALSE)))</f>
        <v/>
      </c>
      <c r="I78" t="str">
        <f>IF(AND('Library Prep'!$C$6 &lt;&gt; "CD", LEN('Library Prep'!$D74)&gt;0), 'Library Prep'!$D74, "")</f>
        <v/>
      </c>
    </row>
    <row r="79" spans="1:9">
      <c r="A79" t="str">
        <f>IF(AND(LEN(TRIM('Library Prep'!$C$2)) &gt; 0, LEN(TRIM('Library Prep'!$B75))&gt;0), 'Library Prep'!$B75 &amp; "-" &amp; 'Library Prep'!$C$2, "")</f>
        <v/>
      </c>
      <c r="C79" t="str">
        <f>IF(AND(LEN('Library Prep'!$K75)&gt;0, LEN(TRIM('Library Prep'!$C$6)) &gt; 0), IF('Library Prep'!$C$6="CD", 'Library Prep'!$K75, LEFT('Library Prep'!$K75, 1)), "")</f>
        <v/>
      </c>
      <c r="D79" t="str">
        <f>IF(LEN($C79)=0, "", IF('Library Prep'!$C$6 = "CD", VLOOKUP($C79, Indices!$F$2:$H$97, 2, FALSE), RIGHT('Library Prep'!$K75,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Prep'!$D75)=0,"",'Library Prep'!D75),VLOOKUP(G79&amp;"-5",Indices!$A:$B,2,FALSE)))</f>
        <v/>
      </c>
      <c r="I79" t="str">
        <f>IF(AND('Library Prep'!$C$6 &lt;&gt; "CD", LEN('Library Prep'!$D75)&gt;0), 'Library Prep'!$D75, "")</f>
        <v/>
      </c>
    </row>
    <row r="80" spans="1:9">
      <c r="A80" t="str">
        <f>IF(AND(LEN(TRIM('Library Prep'!$C$2)) &gt; 0, LEN(TRIM('Library Prep'!$B76))&gt;0), 'Library Prep'!$B76 &amp; "-" &amp; 'Library Prep'!$C$2, "")</f>
        <v/>
      </c>
      <c r="C80" t="str">
        <f>IF(AND(LEN('Library Prep'!$K76)&gt;0, LEN(TRIM('Library Prep'!$C$6)) &gt; 0), IF('Library Prep'!$C$6="CD", 'Library Prep'!$K76, LEFT('Library Prep'!$K76, 1)), "")</f>
        <v/>
      </c>
      <c r="D80" t="str">
        <f>IF(LEN($C80)=0, "", IF('Library Prep'!$C$6 = "CD", VLOOKUP($C80, Indices!$F$2:$H$97, 2, FALSE), RIGHT('Library Prep'!$K76,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Prep'!$D76)=0,"",'Library Prep'!D76),VLOOKUP(G80&amp;"-5",Indices!$A:$B,2,FALSE)))</f>
        <v/>
      </c>
      <c r="I80" t="str">
        <f>IF(AND('Library Prep'!$C$6 &lt;&gt; "CD", LEN('Library Prep'!$D76)&gt;0), 'Library Prep'!$D76, "")</f>
        <v/>
      </c>
    </row>
    <row r="81" spans="1:9">
      <c r="A81" t="str">
        <f>IF(AND(LEN(TRIM('Library Prep'!$C$2)) &gt; 0, LEN(TRIM('Library Prep'!$B77))&gt;0), 'Library Prep'!$B77 &amp; "-" &amp; 'Library Prep'!$C$2, "")</f>
        <v/>
      </c>
      <c r="C81" t="str">
        <f>IF(AND(LEN('Library Prep'!$K77)&gt;0, LEN(TRIM('Library Prep'!$C$6)) &gt; 0), IF('Library Prep'!$C$6="CD", 'Library Prep'!$K77, LEFT('Library Prep'!$K77, 1)), "")</f>
        <v/>
      </c>
      <c r="D81" t="str">
        <f>IF(LEN($C81)=0, "", IF('Library Prep'!$C$6 = "CD", VLOOKUP($C81, Indices!$F$2:$H$97, 2, FALSE), RIGHT('Library Prep'!$K77,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Prep'!$D77)=0,"",'Library Prep'!D77),VLOOKUP(G81&amp;"-5",Indices!$A:$B,2,FALSE)))</f>
        <v/>
      </c>
      <c r="I81" t="str">
        <f>IF(AND('Library Prep'!$C$6 &lt;&gt; "CD", LEN('Library Prep'!$D77)&gt;0), 'Library Prep'!$D77, "")</f>
        <v/>
      </c>
    </row>
    <row r="82" spans="1:9">
      <c r="A82" t="str">
        <f>IF(AND(LEN(TRIM('Library Prep'!$C$2)) &gt; 0, LEN(TRIM('Library Prep'!$B78))&gt;0), 'Library Prep'!$B78 &amp; "-" &amp; 'Library Prep'!$C$2, "")</f>
        <v/>
      </c>
      <c r="C82" t="str">
        <f>IF(AND(LEN('Library Prep'!$K78)&gt;0, LEN(TRIM('Library Prep'!$C$6)) &gt; 0), IF('Library Prep'!$C$6="CD", 'Library Prep'!$K78, LEFT('Library Prep'!$K78, 1)), "")</f>
        <v/>
      </c>
      <c r="D82" t="str">
        <f>IF(LEN($C82)=0, "", IF('Library Prep'!$C$6 = "CD", VLOOKUP($C82, Indices!$F$2:$H$97, 2, FALSE), RIGHT('Library Prep'!$K78,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Prep'!$D78)=0,"",'Library Prep'!D78),VLOOKUP(G82&amp;"-5",Indices!$A:$B,2,FALSE)))</f>
        <v/>
      </c>
      <c r="I82" t="str">
        <f>IF(AND('Library Prep'!$C$6 &lt;&gt; "CD", LEN('Library Prep'!$D78)&gt;0), 'Library Prep'!$D78, "")</f>
        <v/>
      </c>
    </row>
    <row r="83" spans="1:9">
      <c r="A83" t="str">
        <f>IF(AND(LEN(TRIM('Library Prep'!$C$2)) &gt; 0, LEN(TRIM('Library Prep'!$B79))&gt;0), 'Library Prep'!$B79 &amp; "-" &amp; 'Library Prep'!$C$2, "")</f>
        <v/>
      </c>
      <c r="C83" t="str">
        <f>IF(AND(LEN('Library Prep'!$K79)&gt;0, LEN(TRIM('Library Prep'!$C$6)) &gt; 0), IF('Library Prep'!$C$6="CD", 'Library Prep'!$K79, LEFT('Library Prep'!$K79, 1)), "")</f>
        <v/>
      </c>
      <c r="D83" t="str">
        <f>IF(LEN($C83)=0, "", IF('Library Prep'!$C$6 = "CD", VLOOKUP($C83, Indices!$F$2:$H$97, 2, FALSE), RIGHT('Library Prep'!$K79,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Prep'!$D79)=0,"",'Library Prep'!D79),VLOOKUP(G83&amp;"-5",Indices!$A:$B,2,FALSE)))</f>
        <v/>
      </c>
      <c r="I83" t="str">
        <f>IF(AND('Library Prep'!$C$6 &lt;&gt; "CD", LEN('Library Prep'!$D79)&gt;0), 'Library Prep'!$D79, "")</f>
        <v/>
      </c>
    </row>
    <row r="84" spans="1:9">
      <c r="A84" t="str">
        <f>IF(AND(LEN(TRIM('Library Prep'!$C$2)) &gt; 0, LEN(TRIM('Library Prep'!$B80))&gt;0), 'Library Prep'!$B80 &amp; "-" &amp; 'Library Prep'!$C$2, "")</f>
        <v/>
      </c>
      <c r="C84" t="str">
        <f>IF(AND(LEN('Library Prep'!$K80)&gt;0, LEN(TRIM('Library Prep'!$C$6)) &gt; 0), IF('Library Prep'!$C$6="CD", 'Library Prep'!$K80, LEFT('Library Prep'!$K80, 1)), "")</f>
        <v/>
      </c>
      <c r="D84" t="str">
        <f>IF(LEN($C84)=0, "", IF('Library Prep'!$C$6 = "CD", VLOOKUP($C84, Indices!$F$2:$H$97, 2, FALSE), RIGHT('Library Prep'!$K80,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Prep'!$D80)=0,"",'Library Prep'!D80),VLOOKUP(G84&amp;"-5",Indices!$A:$B,2,FALSE)))</f>
        <v/>
      </c>
      <c r="I84" t="str">
        <f>IF(AND('Library Prep'!$C$6 &lt;&gt; "CD", LEN('Library Prep'!$D80)&gt;0), 'Library Prep'!$D80, "")</f>
        <v/>
      </c>
    </row>
    <row r="85" spans="1:9">
      <c r="A85" t="str">
        <f>IF(AND(LEN(TRIM('Library Prep'!$C$2)) &gt; 0, LEN(TRIM('Library Prep'!$B81))&gt;0), 'Library Prep'!$B81 &amp; "-" &amp; 'Library Prep'!$C$2, "")</f>
        <v/>
      </c>
      <c r="C85" t="str">
        <f>IF(AND(LEN('Library Prep'!$K81)&gt;0, LEN(TRIM('Library Prep'!$C$6)) &gt; 0), IF('Library Prep'!$C$6="CD", 'Library Prep'!$K81, LEFT('Library Prep'!$K81, 1)), "")</f>
        <v/>
      </c>
      <c r="D85" t="str">
        <f>IF(LEN($C85)=0, "", IF('Library Prep'!$C$6 = "CD", VLOOKUP($C85, Indices!$F$2:$H$97, 2, FALSE), RIGHT('Library Prep'!$K81,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Prep'!$D81)=0,"",'Library Prep'!D81),VLOOKUP(G85&amp;"-5",Indices!$A:$B,2,FALSE)))</f>
        <v/>
      </c>
      <c r="I85" t="str">
        <f>IF(AND('Library Prep'!$C$6 &lt;&gt; "CD", LEN('Library Prep'!$D81)&gt;0), 'Library Prep'!$D81, "")</f>
        <v/>
      </c>
    </row>
    <row r="86" spans="1:9">
      <c r="A86" t="str">
        <f>IF(AND(LEN(TRIM('Library Prep'!$C$2)) &gt; 0, LEN(TRIM('Library Prep'!$B82))&gt;0), 'Library Prep'!$B82 &amp; "-" &amp; 'Library Prep'!$C$2, "")</f>
        <v/>
      </c>
      <c r="C86" t="str">
        <f>IF(AND(LEN('Library Prep'!$K82)&gt;0, LEN(TRIM('Library Prep'!$C$6)) &gt; 0), IF('Library Prep'!$C$6="CD", 'Library Prep'!$K82, LEFT('Library Prep'!$K82, 1)), "")</f>
        <v/>
      </c>
      <c r="D86" t="str">
        <f>IF(LEN($C86)=0, "", IF('Library Prep'!$C$6 = "CD", VLOOKUP($C86, Indices!$F$2:$H$97, 2, FALSE), RIGHT('Library Prep'!$K82,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Prep'!$D82)=0,"",'Library Prep'!D82),VLOOKUP(G86&amp;"-5",Indices!$A:$B,2,FALSE)))</f>
        <v/>
      </c>
      <c r="I86" t="str">
        <f>IF(AND('Library Prep'!$C$6 &lt;&gt; "CD", LEN('Library Prep'!$D82)&gt;0), 'Library Prep'!$D82, "")</f>
        <v/>
      </c>
    </row>
    <row r="87" spans="1:9">
      <c r="A87" t="str">
        <f>IF(AND(LEN(TRIM('Library Prep'!$C$2)) &gt; 0, LEN(TRIM('Library Prep'!$B83))&gt;0), 'Library Prep'!$B83 &amp; "-" &amp; 'Library Prep'!$C$2, "")</f>
        <v/>
      </c>
      <c r="C87" t="str">
        <f>IF(AND(LEN('Library Prep'!$K83)&gt;0, LEN(TRIM('Library Prep'!$C$6)) &gt; 0), IF('Library Prep'!$C$6="CD", 'Library Prep'!$K83, LEFT('Library Prep'!$K83, 1)), "")</f>
        <v/>
      </c>
      <c r="D87" t="str">
        <f>IF(LEN($C87)=0, "", IF('Library Prep'!$C$6 = "CD", VLOOKUP($C87, Indices!$F$2:$H$97, 2, FALSE), RIGHT('Library Prep'!$K83,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Prep'!$D83)=0,"",'Library Prep'!D83),VLOOKUP(G87&amp;"-5",Indices!$A:$B,2,FALSE)))</f>
        <v/>
      </c>
      <c r="I87" t="str">
        <f>IF(AND('Library Prep'!$C$6 &lt;&gt; "CD", LEN('Library Prep'!$D83)&gt;0), 'Library Prep'!$D83, "")</f>
        <v/>
      </c>
    </row>
    <row r="88" spans="1:9">
      <c r="A88" t="str">
        <f>IF(AND(LEN(TRIM('Library Prep'!$C$2)) &gt; 0, LEN(TRIM('Library Prep'!$B84))&gt;0), 'Library Prep'!$B84 &amp; "-" &amp; 'Library Prep'!$C$2, "")</f>
        <v/>
      </c>
      <c r="C88" t="str">
        <f>IF(AND(LEN('Library Prep'!$K84)&gt;0, LEN(TRIM('Library Prep'!$C$6)) &gt; 0), IF('Library Prep'!$C$6="CD", 'Library Prep'!$K84, LEFT('Library Prep'!$K84, 1)), "")</f>
        <v/>
      </c>
      <c r="D88" t="str">
        <f>IF(LEN($C88)=0, "", IF('Library Prep'!$C$6 = "CD", VLOOKUP($C88, Indices!$F$2:$H$97, 2, FALSE), RIGHT('Library Prep'!$K84,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Prep'!$D84)=0,"",'Library Prep'!D84),VLOOKUP(G88&amp;"-5",Indices!$A:$B,2,FALSE)))</f>
        <v/>
      </c>
      <c r="I88" t="str">
        <f>IF(AND('Library Prep'!$C$6 &lt;&gt; "CD", LEN('Library Prep'!$D84)&gt;0), 'Library Prep'!$D84, "")</f>
        <v/>
      </c>
    </row>
    <row r="89" spans="1:9">
      <c r="A89" t="str">
        <f>IF(AND(LEN(TRIM('Library Prep'!$C$2)) &gt; 0, LEN(TRIM('Library Prep'!$B85))&gt;0), 'Library Prep'!$B85 &amp; "-" &amp; 'Library Prep'!$C$2, "")</f>
        <v/>
      </c>
      <c r="C89" t="str">
        <f>IF(AND(LEN('Library Prep'!$K85)&gt;0, LEN(TRIM('Library Prep'!$C$6)) &gt; 0), IF('Library Prep'!$C$6="CD", 'Library Prep'!$K85, LEFT('Library Prep'!$K85, 1)), "")</f>
        <v/>
      </c>
      <c r="D89" t="str">
        <f>IF(LEN($C89)=0, "", IF('Library Prep'!$C$6 = "CD", VLOOKUP($C89, Indices!$F$2:$H$97, 2, FALSE), RIGHT('Library Prep'!$K85,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Prep'!$D85)=0,"",'Library Prep'!D85),VLOOKUP(G89&amp;"-5",Indices!$A:$B,2,FALSE)))</f>
        <v/>
      </c>
      <c r="I89" t="str">
        <f>IF(AND('Library Prep'!$C$6 &lt;&gt; "CD", LEN('Library Prep'!$D85)&gt;0), 'Library Prep'!$D85, "")</f>
        <v/>
      </c>
    </row>
    <row r="90" spans="1:9">
      <c r="A90" t="str">
        <f>IF(AND(LEN(TRIM('Library Prep'!$C$2)) &gt; 0, LEN(TRIM('Library Prep'!$B86))&gt;0), 'Library Prep'!$B86 &amp; "-" &amp; 'Library Prep'!$C$2, "")</f>
        <v/>
      </c>
      <c r="C90" t="str">
        <f>IF(AND(LEN('Library Prep'!$K86)&gt;0, LEN(TRIM('Library Prep'!$C$6)) &gt; 0), IF('Library Prep'!$C$6="CD", 'Library Prep'!$K86, LEFT('Library Prep'!$K86, 1)), "")</f>
        <v/>
      </c>
      <c r="D90" t="str">
        <f>IF(LEN($C90)=0, "", IF('Library Prep'!$C$6 = "CD", VLOOKUP($C90, Indices!$F$2:$H$97, 2, FALSE), RIGHT('Library Prep'!$K86,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Prep'!$D86)=0,"",'Library Prep'!D86),VLOOKUP(G90&amp;"-5",Indices!$A:$B,2,FALSE)))</f>
        <v/>
      </c>
      <c r="I90" t="str">
        <f>IF(AND('Library Prep'!$C$6 &lt;&gt; "CD", LEN('Library Prep'!$D86)&gt;0), 'Library Prep'!$D86, "")</f>
        <v/>
      </c>
    </row>
    <row r="91" spans="1:9">
      <c r="A91" t="str">
        <f>IF(AND(LEN(TRIM('Library Prep'!$C$2)) &gt; 0, LEN(TRIM('Library Prep'!$B87))&gt;0), 'Library Prep'!$B87 &amp; "-" &amp; 'Library Prep'!$C$2, "")</f>
        <v/>
      </c>
      <c r="C91" t="str">
        <f>IF(AND(LEN('Library Prep'!$K87)&gt;0, LEN(TRIM('Library Prep'!$C$6)) &gt; 0), IF('Library Prep'!$C$6="CD", 'Library Prep'!$K87, LEFT('Library Prep'!$K87, 1)), "")</f>
        <v/>
      </c>
      <c r="D91" t="str">
        <f>IF(LEN($C91)=0, "", IF('Library Prep'!$C$6 = "CD", VLOOKUP($C91, Indices!$F$2:$H$97, 2, FALSE), RIGHT('Library Prep'!$K87,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Prep'!$D87)=0,"",'Library Prep'!D87),VLOOKUP(G91&amp;"-5",Indices!$A:$B,2,FALSE)))</f>
        <v/>
      </c>
      <c r="I91" t="str">
        <f>IF(AND('Library Prep'!$C$6 &lt;&gt; "CD", LEN('Library Prep'!$D87)&gt;0), 'Library Prep'!$D87, "")</f>
        <v/>
      </c>
    </row>
    <row r="92" spans="1:9">
      <c r="A92" t="str">
        <f>IF(AND(LEN(TRIM('Library Prep'!$C$2)) &gt; 0, LEN(TRIM('Library Prep'!$B88))&gt;0), 'Library Prep'!$B88 &amp; "-" &amp; 'Library Prep'!$C$2, "")</f>
        <v/>
      </c>
      <c r="C92" t="str">
        <f>IF(AND(LEN('Library Prep'!$K88)&gt;0, LEN(TRIM('Library Prep'!$C$6)) &gt; 0), IF('Library Prep'!$C$6="CD", 'Library Prep'!$K88, LEFT('Library Prep'!$K88, 1)), "")</f>
        <v/>
      </c>
      <c r="D92" t="str">
        <f>IF(LEN($C92)=0, "", IF('Library Prep'!$C$6 = "CD", VLOOKUP($C92, Indices!$F$2:$H$97, 2, FALSE), RIGHT('Library Prep'!$K88,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Prep'!$D88)=0,"",'Library Prep'!D88),VLOOKUP(G92&amp;"-5",Indices!$A:$B,2,FALSE)))</f>
        <v/>
      </c>
      <c r="I92" t="str">
        <f>IF(AND('Library Prep'!$C$6 &lt;&gt; "CD", LEN('Library Prep'!$D88)&gt;0), 'Library Prep'!$D88, "")</f>
        <v/>
      </c>
    </row>
    <row r="93" spans="1:9">
      <c r="A93" t="str">
        <f>IF(AND(LEN(TRIM('Library Prep'!$C$2)) &gt; 0, LEN(TRIM('Library Prep'!$B89))&gt;0), 'Library Prep'!$B89 &amp; "-" &amp; 'Library Prep'!$C$2, "")</f>
        <v/>
      </c>
      <c r="C93" t="str">
        <f>IF(AND(LEN('Library Prep'!$K89)&gt;0, LEN(TRIM('Library Prep'!$C$6)) &gt; 0), IF('Library Prep'!$C$6="CD", 'Library Prep'!$K89, LEFT('Library Prep'!$K89, 1)), "")</f>
        <v/>
      </c>
      <c r="D93" t="str">
        <f>IF(LEN($C93)=0, "", IF('Library Prep'!$C$6 = "CD", VLOOKUP($C93, Indices!$F$2:$H$97, 2, FALSE), RIGHT('Library Prep'!$K89,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Prep'!$D89)=0,"",'Library Prep'!D89),VLOOKUP(G93&amp;"-5",Indices!$A:$B,2,FALSE)))</f>
        <v/>
      </c>
      <c r="I93" t="str">
        <f>IF(AND('Library Prep'!$C$6 &lt;&gt; "CD", LEN('Library Prep'!$D89)&gt;0), 'Library Prep'!$D89, "")</f>
        <v/>
      </c>
    </row>
    <row r="94" spans="1:9">
      <c r="A94" t="str">
        <f>IF(AND(LEN(TRIM('Library Prep'!$C$2)) &gt; 0, LEN(TRIM('Library Prep'!$B90))&gt;0), 'Library Prep'!$B90 &amp; "-" &amp; 'Library Prep'!$C$2, "")</f>
        <v/>
      </c>
      <c r="C94" t="str">
        <f>IF(AND(LEN('Library Prep'!$K90)&gt;0, LEN(TRIM('Library Prep'!$C$6)) &gt; 0), IF('Library Prep'!$C$6="CD", 'Library Prep'!$K90, LEFT('Library Prep'!$K90, 1)), "")</f>
        <v/>
      </c>
      <c r="D94" t="str">
        <f>IF(LEN($C94)=0, "", IF('Library Prep'!$C$6 = "CD", VLOOKUP($C94, Indices!$F$2:$H$97, 2, FALSE), RIGHT('Library Prep'!$K90,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Prep'!$D90)=0,"",'Library Prep'!D90),VLOOKUP(G94&amp;"-5",Indices!$A:$B,2,FALSE)))</f>
        <v/>
      </c>
      <c r="I94" t="str">
        <f>IF(AND('Library Prep'!$C$6 &lt;&gt; "CD", LEN('Library Prep'!$D90)&gt;0), 'Library Prep'!$D90, "")</f>
        <v/>
      </c>
    </row>
    <row r="95" spans="1:9">
      <c r="A95" t="str">
        <f>IF(AND(LEN(TRIM('Library Prep'!$C$2)) &gt; 0, LEN(TRIM('Library Prep'!$B91))&gt;0), 'Library Prep'!$B91 &amp; "-" &amp; 'Library Prep'!$C$2, "")</f>
        <v/>
      </c>
      <c r="C95" t="str">
        <f>IF(AND(LEN('Library Prep'!$K91)&gt;0, LEN(TRIM('Library Prep'!$C$6)) &gt; 0), IF('Library Prep'!$C$6="CD", 'Library Prep'!$K91, LEFT('Library Prep'!$K91, 1)), "")</f>
        <v/>
      </c>
      <c r="D95" t="str">
        <f>IF(LEN($C95)=0, "", IF('Library Prep'!$C$6 = "CD", VLOOKUP($C95, Indices!$F$2:$H$97, 2, FALSE), RIGHT('Library Prep'!$K91,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Prep'!$D91)=0,"",'Library Prep'!D91),VLOOKUP(G95&amp;"-5",Indices!$A:$B,2,FALSE)))</f>
        <v/>
      </c>
      <c r="I95" t="str">
        <f>IF(AND('Library Prep'!$C$6 &lt;&gt; "CD", LEN('Library Prep'!$D91)&gt;0), 'Library Prep'!$D91, "")</f>
        <v/>
      </c>
    </row>
    <row r="96" spans="1:9">
      <c r="A96" t="str">
        <f>IF(AND(LEN(TRIM('Library Prep'!$C$2)) &gt; 0, LEN(TRIM('Library Prep'!$B92))&gt;0), 'Library Prep'!$B92 &amp; "-" &amp; 'Library Prep'!$C$2, "")</f>
        <v/>
      </c>
      <c r="C96" t="str">
        <f>IF(AND(LEN('Library Prep'!$K92)&gt;0, LEN(TRIM('Library Prep'!$C$6)) &gt; 0), IF('Library Prep'!$C$6="CD", 'Library Prep'!$K92, LEFT('Library Prep'!$K92, 1)), "")</f>
        <v/>
      </c>
      <c r="D96" t="str">
        <f>IF(LEN($C96)=0, "", IF('Library Prep'!$C$6 = "CD", VLOOKUP($C96, Indices!$F$2:$H$97, 2, FALSE), RIGHT('Library Prep'!$K92,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Prep'!$D92)=0,"",'Library Prep'!D92),VLOOKUP(G96&amp;"-5",Indices!$A:$B,2,FALSE)))</f>
        <v/>
      </c>
      <c r="I96" t="str">
        <f>IF(AND('Library Prep'!$C$6 &lt;&gt; "CD", LEN('Library Prep'!$D92)&gt;0), 'Library Prep'!$D92, "")</f>
        <v/>
      </c>
    </row>
    <row r="97" spans="1:9">
      <c r="A97" t="str">
        <f>IF(AND(LEN(TRIM('Library Prep'!$C$2)) &gt; 0, LEN(TRIM('Library Prep'!$B93))&gt;0), 'Library Prep'!$B93 &amp; "-" &amp; 'Library Prep'!$C$2, "")</f>
        <v/>
      </c>
      <c r="C97" t="str">
        <f>IF(AND(LEN('Library Prep'!$K93)&gt;0, LEN(TRIM('Library Prep'!$C$6)) &gt; 0), IF('Library Prep'!$C$6="CD", 'Library Prep'!$K93, LEFT('Library Prep'!$K93, 1)), "")</f>
        <v/>
      </c>
      <c r="D97" t="str">
        <f>IF(LEN($C97)=0, "", IF('Library Prep'!$C$6 = "CD", VLOOKUP($C97, Indices!$F$2:$H$97, 2, FALSE), RIGHT('Library Prep'!$K93,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Prep'!$D93)=0,"",'Library Prep'!D93),VLOOKUP(G97&amp;"-5",Indices!$A:$B,2,FALSE)))</f>
        <v/>
      </c>
      <c r="I97" t="str">
        <f>IF(AND('Library Prep'!$C$6 &lt;&gt; "CD", LEN('Library Prep'!$D93)&gt;0), 'Library Prep'!$D93, "")</f>
        <v/>
      </c>
    </row>
    <row r="98" spans="1:9">
      <c r="A98" t="str">
        <f>IF(AND(LEN(TRIM('Library Prep'!$C$2)) &gt; 0, LEN(TRIM('Library Prep'!$B94))&gt;0), 'Library Prep'!$B94 &amp; "-" &amp; 'Library Prep'!$C$2, "")</f>
        <v/>
      </c>
      <c r="C98" t="str">
        <f>IF(AND(LEN('Library Prep'!$K94)&gt;0, LEN(TRIM('Library Prep'!$C$6)) &gt; 0), IF('Library Prep'!$C$6="CD", 'Library Prep'!$K94, LEFT('Library Prep'!$K94, 1)), "")</f>
        <v/>
      </c>
      <c r="D98" t="str">
        <f>IF(LEN($C98)=0, "", IF('Library Prep'!$C$6 = "CD", VLOOKUP($C98, Indices!$F$2:$H$97, 2, FALSE), RIGHT('Library Prep'!$K94,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Prep'!$D94)=0,"",'Library Prep'!D94),VLOOKUP(G98&amp;"-5",Indices!$A:$B,2,FALSE)))</f>
        <v/>
      </c>
      <c r="I98" t="str">
        <f>IF(AND('Library Prep'!$C$6 &lt;&gt; "CD", LEN('Library Prep'!$D94)&gt;0), 'Library Prep'!$D94, "")</f>
        <v/>
      </c>
    </row>
    <row r="99" spans="1:9">
      <c r="A99" t="str">
        <f>IF(AND(LEN(TRIM('Library Prep'!$C$2)) &gt; 0, LEN(TRIM('Library Prep'!$B95))&gt;0), 'Library Prep'!$B95 &amp; "-" &amp; 'Library Prep'!$C$2, "")</f>
        <v/>
      </c>
      <c r="C99" t="str">
        <f>IF(AND(LEN('Library Prep'!$K95)&gt;0, LEN(TRIM('Library Prep'!$C$6)) &gt; 0), IF('Library Prep'!$C$6="CD", 'Library Prep'!$K95, LEFT('Library Prep'!$K95, 1)), "")</f>
        <v/>
      </c>
      <c r="D99" t="str">
        <f>IF(LEN($C99)=0, "", IF('Library Prep'!$C$6 = "CD", VLOOKUP($C99, Indices!$F$2:$H$97, 2, FALSE), RIGHT('Library Prep'!$K95,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Prep'!$D95)=0,"",'Library Prep'!D95),VLOOKUP(G99&amp;"-5",Indices!$A:$B,2,FALSE)))</f>
        <v/>
      </c>
      <c r="I99" t="str">
        <f>IF(AND('Library Prep'!$C$6 &lt;&gt; "CD", LEN('Library Prep'!$D95)&gt;0), 'Library Prep'!$D95, "")</f>
        <v/>
      </c>
    </row>
    <row r="100" spans="1:9">
      <c r="A100" t="str">
        <f>IF(AND(LEN(TRIM('Library Prep'!$C$2)) &gt; 0, LEN(TRIM('Library Prep'!$B96))&gt;0), 'Library Prep'!$B96 &amp; "-" &amp; 'Library Prep'!$C$2, "")</f>
        <v/>
      </c>
      <c r="C100" t="str">
        <f>IF(AND(LEN('Library Prep'!$K96)&gt;0, LEN(TRIM('Library Prep'!$C$6)) &gt; 0), IF('Library Prep'!$C$6="CD", 'Library Prep'!$K96, LEFT('Library Prep'!$K96, 1)), "")</f>
        <v/>
      </c>
      <c r="D100" t="str">
        <f>IF(LEN($C100)=0, "", IF('Library Prep'!$C$6 = "CD", VLOOKUP($C100, Indices!$F$2:$H$97, 2, FALSE), RIGHT('Library Prep'!$K96,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Prep'!$D96)=0,"",'Library Prep'!D96),VLOOKUP(G100&amp;"-5",Indices!$A:$B,2,FALSE)))</f>
        <v/>
      </c>
      <c r="I100" t="str">
        <f>IF(AND('Library Prep'!$C$6 &lt;&gt; "CD", LEN('Library Prep'!$D96)&gt;0), 'Library Prep'!$D96, "")</f>
        <v/>
      </c>
    </row>
    <row r="101" spans="1:9">
      <c r="A101" t="str">
        <f>IF(AND(LEN(TRIM('Library Prep'!$C$2)) &gt; 0, LEN(TRIM('Library Prep'!$B97))&gt;0), 'Library Prep'!$B97 &amp; "-" &amp; 'Library Prep'!$C$2, "")</f>
        <v/>
      </c>
      <c r="C101" t="str">
        <f>IF(AND(LEN('Library Prep'!$K97)&gt;0, LEN(TRIM('Library Prep'!$C$6)) &gt; 0), IF('Library Prep'!$C$6="CD", 'Library Prep'!$K97, LEFT('Library Prep'!$K97, 1)), "")</f>
        <v/>
      </c>
      <c r="D101" t="str">
        <f>IF(LEN($C101)=0, "", IF('Library Prep'!$C$6 = "CD", VLOOKUP($C101, Indices!$F$2:$H$97, 2, FALSE), RIGHT('Library Prep'!$K97,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Prep'!$D97)=0,"",'Library Prep'!D97),VLOOKUP(G101&amp;"-5",Indices!$A:$B,2,FALSE)))</f>
        <v/>
      </c>
      <c r="I101" t="str">
        <f>IF(AND('Library Prep'!$C$6 &lt;&gt; "CD", LEN('Library Prep'!$D97)&gt;0), 'Library Prep'!$D97, "")</f>
        <v/>
      </c>
    </row>
    <row r="102" spans="1:9">
      <c r="A102" t="str">
        <f>IF(AND(LEN(TRIM('Library Prep'!$C$2)) &gt; 0, LEN(TRIM('Library Prep'!$B98))&gt;0), 'Library Prep'!$B98 &amp; "-" &amp; 'Library Prep'!$C$2, "")</f>
        <v/>
      </c>
      <c r="C102" t="str">
        <f>IF(AND(LEN('Library Prep'!$K98)&gt;0, LEN(TRIM('Library Prep'!$C$6)) &gt; 0), IF('Library Prep'!$C$6="CD", 'Library Prep'!$K98, LEFT('Library Prep'!$K98, 1)), "")</f>
        <v/>
      </c>
      <c r="D102" t="str">
        <f>IF(LEN($C102)=0, "", IF('Library Prep'!$C$6 = "CD", VLOOKUP($C102, Indices!$F$2:$H$97, 2, FALSE), RIGHT('Library Prep'!$K98,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Prep'!$D98)=0,"",'Library Prep'!D98),VLOOKUP(G102&amp;"-5",Indices!$A:$B,2,FALSE)))</f>
        <v/>
      </c>
      <c r="I102" t="str">
        <f>IF(AND('Library Prep'!$C$6 &lt;&gt; "CD", LEN('Library Prep'!$D98)&gt;0), 'Library Prep'!$D98, "")</f>
        <v/>
      </c>
    </row>
    <row r="103" spans="1:9">
      <c r="A103" t="str">
        <f>IF(AND(LEN(TRIM('Library Prep'!$C$2)) &gt; 0, LEN(TRIM('Library Prep'!$B99))&gt;0), 'Library Prep'!$B99 &amp; "-" &amp; 'Library Prep'!$C$2, "")</f>
        <v/>
      </c>
      <c r="C103" t="str">
        <f>IF(AND(LEN('Library Prep'!$K99)&gt;0, LEN(TRIM('Library Prep'!$C$6)) &gt; 0), IF('Library Prep'!$C$6="CD", 'Library Prep'!$K99, LEFT('Library Prep'!$K99, 1)), "")</f>
        <v/>
      </c>
      <c r="D103" t="str">
        <f>IF(LEN($C103)=0, "", IF('Library Prep'!$C$6 = "CD", VLOOKUP($C103, Indices!$F$2:$H$97, 2, FALSE), RIGHT('Library Prep'!$K99,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Prep'!$D99)=0,"",'Library Prep'!D99),VLOOKUP(G103&amp;"-5",Indices!$A:$B,2,FALSE)))</f>
        <v/>
      </c>
      <c r="I103" t="str">
        <f>IF(AND('Library Prep'!$C$6 &lt;&gt; "CD", LEN('Library Prep'!$D99)&gt;0), 'Library Prep'!$D99, "")</f>
        <v/>
      </c>
    </row>
    <row r="104" spans="1:9">
      <c r="A104" t="str">
        <f>IF(AND(LEN(TRIM('Library Prep'!$C$2)) &gt; 0, LEN(TRIM('Library Prep'!$B100))&gt;0), 'Library Prep'!$B100 &amp; "-" &amp; 'Library Prep'!$C$2, "")</f>
        <v/>
      </c>
      <c r="C104" t="str">
        <f>IF(AND(LEN('Library Prep'!$K100)&gt;0, LEN(TRIM('Library Prep'!$C$6)) &gt; 0), IF('Library Prep'!$C$6="CD", 'Library Prep'!$K100, LEFT('Library Prep'!$K100, 1)), "")</f>
        <v/>
      </c>
      <c r="D104" t="str">
        <f>IF(LEN($C104)=0, "", IF('Library Prep'!$C$6 = "CD", VLOOKUP($C104, Indices!$F$2:$H$97, 2, FALSE), RIGHT('Library Prep'!$K100,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Prep'!$D100)=0,"",'Library Prep'!D100),VLOOKUP(G104&amp;"-5",Indices!$A:$B,2,FALSE)))</f>
        <v/>
      </c>
      <c r="I104" t="str">
        <f>IF(AND('Library Prep'!$C$6 &lt;&gt; "CD", LEN('Library Prep'!$D100)&gt;0), 'Library Prep'!$D100, "")</f>
        <v/>
      </c>
    </row>
    <row r="105" spans="1:9">
      <c r="A105" t="str">
        <f>IF(AND(LEN(TRIM('Library Prep'!$C$2)) &gt; 0, LEN(TRIM('Library Prep'!$B101))&gt;0), 'Library Prep'!$B101 &amp; "-" &amp; 'Library Prep'!$C$2, "")</f>
        <v/>
      </c>
      <c r="C105" t="str">
        <f>IF(AND(LEN('Library Prep'!$K101)&gt;0, LEN(TRIM('Library Prep'!$C$6)) &gt; 0), IF('Library Prep'!$C$6="CD", 'Library Prep'!$K101, LEFT('Library Prep'!$K101, 1)), "")</f>
        <v/>
      </c>
      <c r="D105" t="str">
        <f>IF(LEN($C105)=0, "", IF('Library Prep'!$C$6 = "CD", VLOOKUP($C105, Indices!$F$2:$H$97, 2, FALSE), RIGHT('Library Prep'!$K101,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Prep'!$D101)=0,"",'Library Prep'!D101),VLOOKUP(G105&amp;"-5",Indices!$A:$B,2,FALSE)))</f>
        <v/>
      </c>
      <c r="I105" t="str">
        <f>IF(AND('Library Prep'!$C$6 &lt;&gt; "CD", LEN('Library Prep'!$D101)&gt;0), 'Library Prep'!$D101, "")</f>
        <v/>
      </c>
    </row>
    <row r="106" spans="1:9">
      <c r="A106" t="str">
        <f>IF(AND(LEN(TRIM('Library Prep'!$C$2)) &gt; 0, LEN(TRIM('Library Prep'!$B102))&gt;0), 'Library Prep'!$B102 &amp; "-" &amp; 'Library Prep'!$C$2, "")</f>
        <v/>
      </c>
      <c r="C106" t="str">
        <f>IF(AND(LEN('Library Prep'!$K102)&gt;0, LEN(TRIM('Library Prep'!$C$6)) &gt; 0), IF('Library Prep'!$C$6="CD", 'Library Prep'!$K102, LEFT('Library Prep'!$K102, 1)), "")</f>
        <v/>
      </c>
      <c r="D106" t="str">
        <f>IF(LEN($C106)=0, "", IF('Library Prep'!$C$6 = "CD", VLOOKUP($C106, Indices!$F$2:$H$97, 2, FALSE), RIGHT('Library Prep'!$K102,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Prep'!$D102)=0,"",'Library Prep'!D102),VLOOKUP(G106&amp;"-5",Indices!$A:$B,2,FALSE)))</f>
        <v/>
      </c>
      <c r="I106" t="str">
        <f>IF(AND('Library Prep'!$C$6 &lt;&gt; "CD", LEN('Library Prep'!$D102)&gt;0), 'Library Prep'!$D102, "")</f>
        <v/>
      </c>
    </row>
    <row r="107" spans="1:9">
      <c r="A107" t="str">
        <f>IF(AND(LEN(TRIM('Library Prep'!$C$2)) &gt; 0, LEN(TRIM('Library Prep'!$B103))&gt;0), 'Library Prep'!$B103 &amp; "-" &amp; 'Library Prep'!$C$2, "")</f>
        <v/>
      </c>
      <c r="C107" t="str">
        <f>IF(AND(LEN('Library Prep'!$K103)&gt;0, LEN(TRIM('Library Prep'!$C$6)) &gt; 0), IF('Library Prep'!$C$6="CD", 'Library Prep'!$K103, LEFT('Library Prep'!$K103, 1)), "")</f>
        <v/>
      </c>
      <c r="D107" t="str">
        <f>IF(LEN($C107)=0, "", IF('Library Prep'!$C$6 = "CD", VLOOKUP($C107, Indices!$F$2:$H$97, 2, FALSE), RIGHT('Library Prep'!$K103,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Prep'!$D103)=0,"",'Library Prep'!D103),VLOOKUP(G107&amp;"-5",Indices!$A:$B,2,FALSE)))</f>
        <v/>
      </c>
      <c r="I107" t="str">
        <f>IF(AND('Library Prep'!$C$6 &lt;&gt; "CD", LEN('Library Prep'!$D103)&gt;0), 'Library Prep'!$D103, "")</f>
        <v/>
      </c>
    </row>
    <row r="108" spans="1:9">
      <c r="A108" t="str">
        <f>IF(AND(LEN(TRIM('Library Prep'!$C$2)) &gt; 0, LEN(TRIM('Library Prep'!$B104))&gt;0), 'Library Prep'!$B104 &amp; "-" &amp; 'Library Prep'!$C$2, "")</f>
        <v/>
      </c>
      <c r="C108" t="str">
        <f>IF(AND(LEN('Library Prep'!$K104)&gt;0, LEN(TRIM('Library Prep'!$C$6)) &gt; 0), IF('Library Prep'!$C$6="CD", 'Library Prep'!$K104, LEFT('Library Prep'!$K104, 1)), "")</f>
        <v/>
      </c>
      <c r="D108" t="str">
        <f>IF(LEN($C108)=0, "", IF('Library Prep'!$C$6 = "CD", VLOOKUP($C108, Indices!$F$2:$H$97, 2, FALSE), RIGHT('Library Prep'!$K104,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Prep'!$D104)=0,"",'Library Prep'!D104),VLOOKUP(G108&amp;"-5",Indices!$A:$B,2,FALSE)))</f>
        <v/>
      </c>
      <c r="I108" t="str">
        <f>IF(AND('Library Prep'!$C$6 &lt;&gt; "CD", LEN('Library Prep'!$D104)&gt;0), 'Library Prep'!$D104, "")</f>
        <v/>
      </c>
    </row>
    <row r="109" spans="1:9">
      <c r="A109" t="str">
        <f>IF(AND(LEN(TRIM('Library Prep'!$C$2)) &gt; 0, LEN(TRIM('Library Prep'!$B105))&gt;0), 'Library Prep'!$B105 &amp; "-" &amp; 'Library Prep'!$C$2, "")</f>
        <v/>
      </c>
      <c r="C109" t="str">
        <f>IF(AND(LEN('Library Prep'!$K105)&gt;0, LEN(TRIM('Library Prep'!$C$6)) &gt; 0), IF('Library Prep'!$C$6="CD", 'Library Prep'!$K105, LEFT('Library Prep'!$K105, 1)), "")</f>
        <v/>
      </c>
      <c r="D109" t="str">
        <f>IF(LEN($C109)=0, "", IF('Library Prep'!$C$6 = "CD", VLOOKUP($C109, Indices!$F$2:$H$97, 2, FALSE), RIGHT('Library Prep'!$K105,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Prep'!$D105)=0,"",'Library Prep'!D105),VLOOKUP(G109&amp;"-5",Indices!$A:$B,2,FALSE)))</f>
        <v/>
      </c>
      <c r="I109" t="str">
        <f>IF(AND('Library Prep'!$C$6 &lt;&gt; "CD", LEN('Library Prep'!$D105)&gt;0), 'Library Prep'!$D105, "")</f>
        <v/>
      </c>
    </row>
    <row r="110" spans="1:9">
      <c r="A110" t="str">
        <f>IF(AND(LEN(TRIM('Library Prep'!$C$2)) &gt; 0, LEN(TRIM('Library Prep'!$B106))&gt;0), 'Library Prep'!$B106 &amp; "-" &amp; 'Library Prep'!$C$2, "")</f>
        <v/>
      </c>
      <c r="C110" t="str">
        <f>IF(AND(LEN('Library Prep'!$K106)&gt;0, LEN(TRIM('Library Prep'!$C$6)) &gt; 0), IF('Library Prep'!$C$6="CD", 'Library Prep'!$K106, LEFT('Library Prep'!$K106, 1)), "")</f>
        <v/>
      </c>
      <c r="D110" t="str">
        <f>IF(LEN($C110)=0, "", IF('Library Prep'!$C$6 = "CD", VLOOKUP($C110, Indices!$F$2:$H$97, 2, FALSE), RIGHT('Library Prep'!$K106,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Prep'!$D106)=0,"",'Library Prep'!D106),VLOOKUP(G110&amp;"-5",Indices!$A:$B,2,FALSE)))</f>
        <v/>
      </c>
      <c r="I110" t="str">
        <f>IF(AND('Library Prep'!$C$6 &lt;&gt; "CD", LEN('Library Prep'!$D106)&gt;0), 'Library Prep'!$D106, "")</f>
        <v/>
      </c>
    </row>
    <row r="111" spans="1:9">
      <c r="A111" t="str">
        <f>IF(AND(LEN(TRIM('Library Prep'!$C$2)) &gt; 0, LEN(TRIM('Library Prep'!$B107))&gt;0), 'Library Prep'!$B107 &amp; "-" &amp; 'Library Prep'!$C$2, "")</f>
        <v/>
      </c>
      <c r="C111" t="str">
        <f>IF(AND(LEN('Library Prep'!$K107)&gt;0, LEN(TRIM('Library Prep'!$C$6)) &gt; 0), IF('Library Prep'!$C$6="CD", 'Library Prep'!$K107, LEFT('Library Prep'!$K107, 1)), "")</f>
        <v/>
      </c>
      <c r="D111" t="str">
        <f>IF(LEN($C111)=0, "", IF('Library Prep'!$C$6 = "CD", VLOOKUP($C111, Indices!$F$2:$H$97, 2, FALSE), RIGHT('Library Prep'!$K107,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Prep'!$D107)=0,"",'Library Prep'!D107),VLOOKUP(G111&amp;"-5",Indices!$A:$B,2,FALSE)))</f>
        <v/>
      </c>
      <c r="I111" t="str">
        <f>IF(AND('Library Prep'!$C$6 &lt;&gt; "CD", LEN('Library Prep'!$D107)&gt;0), 'Library Prep'!$D107, "")</f>
        <v/>
      </c>
    </row>
    <row r="112" spans="1:9">
      <c r="A112" t="str">
        <f>IF(AND(LEN(TRIM('Library Prep'!$C$2)) &gt; 0, LEN(TRIM('Library Prep'!$B108))&gt;0), 'Library Prep'!$B108 &amp; "-" &amp; 'Library Prep'!$C$2, "")</f>
        <v/>
      </c>
      <c r="C112" t="str">
        <f>IF(AND(LEN('Library Prep'!$K108)&gt;0, LEN(TRIM('Library Prep'!$C$6)) &gt; 0), IF('Library Prep'!$C$6="CD", 'Library Prep'!$K108, LEFT('Library Prep'!$K108, 1)), "")</f>
        <v/>
      </c>
      <c r="D112" t="str">
        <f>IF(LEN($C112)=0, "", IF('Library Prep'!$C$6 = "CD", VLOOKUP($C112, Indices!$F$2:$H$97, 2, FALSE), RIGHT('Library Prep'!$K108,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Prep'!$D108)=0,"",'Library Prep'!D108),VLOOKUP(G112&amp;"-5",Indices!$A:$B,2,FALSE)))</f>
        <v/>
      </c>
      <c r="I112" t="str">
        <f>IF(AND('Library Prep'!$C$6 &lt;&gt; "CD", LEN('Library Prep'!$D108)&gt;0), 'Library Prep'!$D108, "")</f>
        <v/>
      </c>
    </row>
    <row r="113" spans="1:9">
      <c r="A113" t="str">
        <f>IF(AND(LEN(TRIM('Library Prep'!$C$2)) &gt; 0, LEN(TRIM('Library Prep'!$B109))&gt;0), 'Library Prep'!$B109 &amp; "-" &amp; 'Library Prep'!$C$2, "")</f>
        <v/>
      </c>
      <c r="C113" t="str">
        <f>IF(AND(LEN('Library Prep'!$K109)&gt;0, LEN(TRIM('Library Prep'!$C$6)) &gt; 0), IF('Library Prep'!$C$6="CD", 'Library Prep'!$K109, LEFT('Library Prep'!$K109, 1)), "")</f>
        <v/>
      </c>
      <c r="D113" t="str">
        <f>IF(LEN($C113)=0, "", IF('Library Prep'!$C$6 = "CD", VLOOKUP($C113, Indices!$F$2:$H$97, 2, FALSE), RIGHT('Library Prep'!$K109,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Prep'!$D109)=0,"",'Library Prep'!D109),VLOOKUP(G113&amp;"-5",Indices!$A:$B,2,FALSE)))</f>
        <v/>
      </c>
      <c r="I113" t="str">
        <f>IF(AND('Library Prep'!$C$6 &lt;&gt; "CD", LEN('Library Prep'!$D109)&gt;0), 'Library Prep'!$D109, "")</f>
        <v/>
      </c>
    </row>
    <row r="114" spans="1:9">
      <c r="A114" t="str">
        <f>IF(AND(LEN(TRIM('Library Prep'!$C$2)) &gt; 0, LEN(TRIM('Library Prep'!$B110))&gt;0), 'Library Prep'!$B110 &amp; "-" &amp; 'Library Prep'!$C$2, "")</f>
        <v/>
      </c>
      <c r="C114" t="str">
        <f>IF(AND(LEN('Library Prep'!$K110)&gt;0, LEN(TRIM('Library Prep'!$C$6)) &gt; 0), IF('Library Prep'!$C$6="CD", 'Library Prep'!$K110, LEFT('Library Prep'!$K110, 1)), "")</f>
        <v/>
      </c>
      <c r="D114" t="str">
        <f>IF(LEN($C114)=0, "", IF('Library Prep'!$C$6 = "CD", VLOOKUP($C114, Indices!$F$2:$H$97, 2, FALSE), RIGHT('Library Prep'!$K110,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Prep'!$D110)=0,"",'Library Prep'!D110),VLOOKUP(G114&amp;"-5",Indices!$A:$B,2,FALSE)))</f>
        <v/>
      </c>
      <c r="I114" t="str">
        <f>IF(AND('Library Prep'!$C$6 &lt;&gt; "CD", LEN('Library Prep'!$D110)&gt;0), 'Library Prep'!$D110, "")</f>
        <v/>
      </c>
    </row>
    <row r="115" spans="1:9">
      <c r="A115" t="str">
        <f>IF(AND(LEN(TRIM('Library Prep'!$C$2)) &gt; 0, LEN(TRIM('Library Prep'!$B111))&gt;0), 'Library Prep'!$B111 &amp; "-" &amp; 'Library Prep'!$C$2, "")</f>
        <v/>
      </c>
      <c r="C115" t="str">
        <f>IF(AND(LEN('Library Prep'!$K111)&gt;0, LEN(TRIM('Library Prep'!$C$6)) &gt; 0), IF('Library Prep'!$C$6="CD", 'Library Prep'!$K111, LEFT('Library Prep'!$K111, 1)), "")</f>
        <v/>
      </c>
      <c r="D115" t="str">
        <f>IF(LEN($C115)=0, "", IF('Library Prep'!$C$6 = "CD", VLOOKUP($C115, Indices!$F$2:$H$97, 2, FALSE), RIGHT('Library Prep'!$K111,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Prep'!$D111)=0,"",'Library Prep'!D111),VLOOKUP(G115&amp;"-5",Indices!$A:$B,2,FALSE)))</f>
        <v/>
      </c>
      <c r="I115" t="str">
        <f>IF(AND('Library Prep'!$C$6 &lt;&gt; "CD", LEN('Library Prep'!$D111)&gt;0), 'Library Prep'!$D111, "")</f>
        <v/>
      </c>
    </row>
    <row r="116" spans="1:9">
      <c r="A116" t="str">
        <f>IF(AND(LEN(TRIM('Library Prep'!$C$2)) &gt; 0, LEN(TRIM('Library Prep'!$B112))&gt;0), 'Library Prep'!$B112 &amp; "-" &amp; 'Library Prep'!$C$2, "")</f>
        <v/>
      </c>
      <c r="C116" t="str">
        <f>IF(AND(LEN('Library Prep'!$K112)&gt;0, LEN(TRIM('Library Prep'!$C$6)) &gt; 0), IF('Library Prep'!$C$6="CD", 'Library Prep'!$K112, LEFT('Library Prep'!$K112, 1)), "")</f>
        <v/>
      </c>
      <c r="D116" t="str">
        <f>IF(LEN($C116)=0, "", IF('Library Prep'!$C$6 = "CD", VLOOKUP($C116, Indices!$F$2:$H$97, 2, FALSE), RIGHT('Library Prep'!$K112,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Prep'!$D112)=0,"",'Library Prep'!D112),VLOOKUP(G116&amp;"-5",Indices!$A:$B,2,FALSE)))</f>
        <v/>
      </c>
      <c r="I116" t="str">
        <f>IF(AND('Library Prep'!$C$6 &lt;&gt; "CD", LEN('Library Prep'!$D112)&gt;0), 'Library Prep'!$D112, "")</f>
        <v/>
      </c>
    </row>
    <row r="117" spans="1:9">
      <c r="A117" t="str">
        <f>IF(AND(LEN(TRIM('Library Prep'!$C$2)) &gt; 0, LEN(TRIM('Library Prep'!$B113))&gt;0), 'Library Prep'!$B113 &amp; "-" &amp; 'Library Prep'!$C$2, "")</f>
        <v/>
      </c>
      <c r="C117" t="str">
        <f>IF(AND(LEN('Library Prep'!$K113)&gt;0, LEN(TRIM('Library Prep'!$C$6)) &gt; 0), IF('Library Prep'!$C$6="CD", 'Library Prep'!$K113, LEFT('Library Prep'!$K113, 1)), "")</f>
        <v/>
      </c>
      <c r="D117" t="str">
        <f>IF(LEN($C117)=0, "", IF('Library Prep'!$C$6 = "CD", VLOOKUP($C117, Indices!$F$2:$H$97, 2, FALSE), RIGHT('Library Prep'!$K113,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Prep'!$D113)=0,"",'Library Prep'!D113),VLOOKUP(G117&amp;"-5",Indices!$A:$B,2,FALSE)))</f>
        <v/>
      </c>
      <c r="I117" t="str">
        <f>IF(AND('Library Prep'!$C$6 &lt;&gt; "CD", LEN('Library Prep'!$D113)&gt;0), 'Library Prep'!$D113, "")</f>
        <v/>
      </c>
    </row>
    <row r="118" spans="1:9">
      <c r="A118" t="str">
        <f>IF(AND(LEN(TRIM('Library Prep'!$C$2)) &gt; 0, LEN(TRIM('Library Prep'!$B114))&gt;0), 'Library Prep'!$B114 &amp; "-" &amp; 'Library Prep'!$C$2, "")</f>
        <v/>
      </c>
      <c r="C118" t="str">
        <f>IF(AND(LEN('Library Prep'!$K114)&gt;0, LEN(TRIM('Library Prep'!$C$6)) &gt; 0), IF('Library Prep'!$C$6="CD", 'Library Prep'!$K114, LEFT('Library Prep'!$K114, 1)), "")</f>
        <v/>
      </c>
      <c r="D118" t="str">
        <f>IF(LEN($C118)=0, "", IF('Library Prep'!$C$6 = "CD", VLOOKUP($C118, Indices!$F$2:$H$97, 2, FALSE), RIGHT('Library Prep'!$K114,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Prep'!$D114)=0,"",'Library Prep'!D114),VLOOKUP(G118&amp;"-5",Indices!$A:$B,2,FALSE)))</f>
        <v/>
      </c>
      <c r="I118" t="str">
        <f>IF(AND('Library Prep'!$C$6 &lt;&gt; "CD", LEN('Library Prep'!$D114)&gt;0), 'Library Prep'!$D114, "")</f>
        <v/>
      </c>
    </row>
    <row r="119" spans="1:9">
      <c r="A119" t="str">
        <f>IF(AND(LEN(TRIM('Library Prep'!$C$2)) &gt; 0, LEN(TRIM('Library Prep'!$B115))&gt;0), 'Library Prep'!$B115 &amp; "-" &amp; 'Library Prep'!$C$2, "")</f>
        <v/>
      </c>
      <c r="C119" t="str">
        <f>IF(AND(LEN('Library Prep'!$K115)&gt;0, LEN(TRIM('Library Prep'!$C$6)) &gt; 0), IF('Library Prep'!$C$6="CD", 'Library Prep'!$K115, LEFT('Library Prep'!$K115, 1)), "")</f>
        <v/>
      </c>
      <c r="D119" t="str">
        <f>IF(LEN($C119)=0, "", IF('Library Prep'!$C$6 = "CD", VLOOKUP($C119, Indices!$F$2:$H$97, 2, FALSE), RIGHT('Library Prep'!$K115,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Prep'!$D115)=0,"",'Library Prep'!D115),VLOOKUP(G119&amp;"-5",Indices!$A:$B,2,FALSE)))</f>
        <v/>
      </c>
      <c r="I119" t="str">
        <f>IF(AND('Library Prep'!$C$6 &lt;&gt; "CD", LEN('Library Prep'!$D115)&gt;0), 'Library Prep'!$D115, "")</f>
        <v/>
      </c>
    </row>
    <row r="120" spans="1:9">
      <c r="A120" t="str">
        <f>IF(AND(LEN(TRIM('Library Prep'!$C$2)) &gt; 0, LEN(TRIM('Library Prep'!$B116))&gt;0), 'Library Prep'!$B116 &amp; "-" &amp; 'Library Prep'!$C$2, "")</f>
        <v/>
      </c>
      <c r="C120" t="str">
        <f>IF(AND(LEN('Library Prep'!$K116)&gt;0, LEN(TRIM('Library Prep'!$C$6)) &gt; 0), IF('Library Prep'!$C$6="CD", 'Library Prep'!$K116, LEFT('Library Prep'!$K116, 1)), "")</f>
        <v/>
      </c>
      <c r="D120" t="str">
        <f>IF(LEN($C120)=0, "", IF('Library Prep'!$C$6 = "CD", VLOOKUP($C120, Indices!$F$2:$H$97, 2, FALSE), RIGHT('Library Prep'!$K116,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Prep'!$D116)=0,"",'Library Prep'!D116),VLOOKUP(G120&amp;"-5",Indices!$A:$B,2,FALSE)))</f>
        <v/>
      </c>
      <c r="I120" t="str">
        <f>IF(AND('Library Prep'!$C$6 &lt;&gt; "CD", LEN('Library Prep'!$D116)&gt;0), 'Library Prep'!$D116, "")</f>
        <v/>
      </c>
    </row>
    <row r="121" spans="1:9">
      <c r="A121" t="str">
        <f>IF(AND(LEN(TRIM('Library Prep'!$C$2)) &gt; 0, LEN(TRIM('Library Prep'!$B117))&gt;0), 'Library Prep'!$B117 &amp; "-" &amp; 'Library Prep'!$C$2, "")</f>
        <v/>
      </c>
      <c r="C121" t="str">
        <f>IF(AND(LEN('Library Prep'!$K117)&gt;0, LEN(TRIM('Library Prep'!$C$6)) &gt; 0), IF('Library Prep'!$C$6="CD", 'Library Prep'!$K117, LEFT('Library Prep'!$K117, 1)), "")</f>
        <v/>
      </c>
      <c r="D121" t="str">
        <f>IF(LEN($C121)=0, "", IF('Library Prep'!$C$6 = "CD", VLOOKUP($C121, Indices!$F$2:$H$97, 2, FALSE), RIGHT('Library Prep'!$K117,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Prep'!$D117)=0,"",'Library Prep'!D117),VLOOKUP(G121&amp;"-5",Indices!$A:$B,2,FALSE)))</f>
        <v/>
      </c>
      <c r="I121" t="str">
        <f>IF(AND('Library Prep'!$C$6 &lt;&gt; "CD", LEN('Library Prep'!$D117)&gt;0), 'Library Prep'!$D117, "")</f>
        <v/>
      </c>
    </row>
    <row r="122" spans="1:9">
      <c r="A122" t="str">
        <f>IF(AND(LEN(TRIM('Library Prep'!$C$2)) &gt; 0, LEN(TRIM('Library Prep'!$B118))&gt;0), 'Library Prep'!$B118 &amp; "-" &amp; 'Library Prep'!$C$2, "")</f>
        <v/>
      </c>
      <c r="C122" t="str">
        <f>IF(AND(LEN('Library Prep'!$K118)&gt;0, LEN(TRIM('Library Prep'!$C$6)) &gt; 0), IF('Library Prep'!$C$6="CD", 'Library Prep'!$K118, LEFT('Library Prep'!$K118, 1)), "")</f>
        <v/>
      </c>
      <c r="D122" t="str">
        <f>IF(LEN($C122)=0, "", IF('Library Prep'!$C$6 = "CD", VLOOKUP($C122, Indices!$F$2:$H$97, 2, FALSE), RIGHT('Library Prep'!$K118,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Prep'!$D118)=0,"",'Library Prep'!D118),VLOOKUP(G122&amp;"-5",Indices!$A:$B,2,FALSE)))</f>
        <v/>
      </c>
      <c r="I122" t="str">
        <f>IF(AND('Library Prep'!$C$6 &lt;&gt; "CD", LEN('Library Prep'!$D118)&gt;0), 'Library Prep'!$D118, "")</f>
        <v/>
      </c>
    </row>
    <row r="123" spans="1:9">
      <c r="A123" t="str">
        <f>IF(AND(LEN(TRIM('Library Prep'!$C$2)) &gt; 0, LEN(TRIM('Library Prep'!$B119))&gt;0), 'Library Prep'!$B119 &amp; "-" &amp; 'Library Prep'!$C$2, "")</f>
        <v/>
      </c>
      <c r="C123" t="str">
        <f>IF(AND(LEN('Library Prep'!$K119)&gt;0, LEN(TRIM('Library Prep'!$C$6)) &gt; 0), IF('Library Prep'!$C$6="CD", 'Library Prep'!$K119, LEFT('Library Prep'!$K119, 1)), "")</f>
        <v/>
      </c>
      <c r="D123" t="str">
        <f>IF(LEN($C123)=0, "", IF('Library Prep'!$C$6 = "CD", VLOOKUP($C123, Indices!$F$2:$H$97, 2, FALSE), RIGHT('Library Prep'!$K119,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Prep'!$D119)=0,"",'Library Prep'!D119),VLOOKUP(G123&amp;"-5",Indices!$A:$B,2,FALSE)))</f>
        <v/>
      </c>
      <c r="I123" t="str">
        <f>IF(AND('Library Prep'!$C$6 &lt;&gt; "CD", LEN('Library Prep'!$D119)&gt;0), 'Library Prep'!$D119, "")</f>
        <v/>
      </c>
    </row>
    <row r="124" spans="1:9">
      <c r="A124" t="str">
        <f>IF(AND(LEN(TRIM('Library Prep'!$C$2)) &gt; 0, LEN(TRIM('Library Prep'!$B120))&gt;0), 'Library Prep'!$B120 &amp; "-" &amp; 'Library Prep'!$C$2, "")</f>
        <v/>
      </c>
      <c r="C124" t="str">
        <f>IF(AND(LEN('Library Prep'!$K120)&gt;0, LEN(TRIM('Library Prep'!$C$6)) &gt; 0), IF('Library Prep'!$C$6="CD", 'Library Prep'!$K120, LEFT('Library Prep'!$K120, 1)), "")</f>
        <v/>
      </c>
      <c r="D124" t="str">
        <f>IF(LEN($C124)=0, "", IF('Library Prep'!$C$6 = "CD", VLOOKUP($C124, Indices!$F$2:$H$97, 2, FALSE), RIGHT('Library Prep'!$K120,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Prep'!$D120)=0,"",'Library Prep'!D120),VLOOKUP(G124&amp;"-5",Indices!$A:$B,2,FALSE)))</f>
        <v/>
      </c>
      <c r="I124" t="str">
        <f>IF(AND('Library Prep'!$C$6 &lt;&gt; "CD", LEN('Library Prep'!$D120)&gt;0), 'Library Prep'!$D120, "")</f>
        <v/>
      </c>
    </row>
    <row r="125" spans="1:9">
      <c r="A125" t="str">
        <f>IF(AND(LEN(TRIM('Library Prep'!$C$2)) &gt; 0, LEN(TRIM('Library Prep'!$B121))&gt;0), 'Library Prep'!$B121 &amp; "-" &amp; 'Library Prep'!$C$2, "")</f>
        <v/>
      </c>
      <c r="C125" t="str">
        <f>IF(AND(LEN('Library Prep'!$K121)&gt;0, LEN(TRIM('Library Prep'!$C$6)) &gt; 0), IF('Library Prep'!$C$6="CD", 'Library Prep'!$K121, LEFT('Library Prep'!$K121, 1)), "")</f>
        <v/>
      </c>
      <c r="D125" t="str">
        <f>IF(LEN($C125)=0, "", IF('Library Prep'!$C$6 = "CD", VLOOKUP($C125, Indices!$F$2:$H$97, 2, FALSE), RIGHT('Library Prep'!$K121,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Prep'!$D121)=0,"",'Library Prep'!D121),VLOOKUP(G125&amp;"-5",Indices!$A:$B,2,FALSE)))</f>
        <v/>
      </c>
      <c r="I125" t="str">
        <f>IF(AND('Library Prep'!$C$6 &lt;&gt; "CD", LEN('Library Prep'!$D121)&gt;0), 'Library Prep'!$D121, "")</f>
        <v/>
      </c>
    </row>
    <row r="126" spans="1:9">
      <c r="A126" t="str">
        <f>IF(AND(LEN(TRIM('Library Prep'!$C$2)) &gt; 0, LEN(TRIM('Library Prep'!$B122))&gt;0), 'Library Prep'!$B122 &amp; "-" &amp; 'Library Prep'!$C$2, "")</f>
        <v/>
      </c>
      <c r="C126" t="str">
        <f>IF(AND(LEN('Library Prep'!$K122)&gt;0, LEN(TRIM('Library Prep'!$C$6)) &gt; 0), IF('Library Prep'!$C$6="CD", 'Library Prep'!$K122, LEFT('Library Prep'!$K122, 1)), "")</f>
        <v/>
      </c>
      <c r="D126" t="str">
        <f>IF(LEN($C126)=0, "", IF('Library Prep'!$C$6 = "CD", VLOOKUP($C126, Indices!$F$2:$H$97, 2, FALSE), RIGHT('Library Prep'!$K122,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Prep'!$D122)=0,"",'Library Prep'!D122),VLOOKUP(G126&amp;"-5",Indices!$A:$B,2,FALSE)))</f>
        <v/>
      </c>
      <c r="I126" t="str">
        <f>IF(AND('Library Prep'!$C$6 &lt;&gt; "CD", LEN('Library Prep'!$D122)&gt;0), 'Library Prep'!$D122, "")</f>
        <v/>
      </c>
    </row>
    <row r="127" spans="1:9">
      <c r="A127" t="str">
        <f>IF(AND(LEN(TRIM('Library Prep'!$C$2)) &gt; 0, LEN(TRIM('Library Prep'!$B123))&gt;0), 'Library Prep'!$B123 &amp; "-" &amp; 'Library Prep'!$C$2, "")</f>
        <v/>
      </c>
      <c r="C127" t="str">
        <f>IF(AND(LEN('Library Prep'!$K123)&gt;0, LEN(TRIM('Library Prep'!$C$6)) &gt; 0), IF('Library Prep'!$C$6="CD", 'Library Prep'!$K123, LEFT('Library Prep'!$K123, 1)), "")</f>
        <v/>
      </c>
      <c r="D127" t="str">
        <f>IF(LEN($C127)=0, "", IF('Library Prep'!$C$6 = "CD", VLOOKUP($C127, Indices!$F$2:$H$97, 2, FALSE), RIGHT('Library Prep'!$K123,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Prep'!$D123)=0,"",'Library Prep'!D123),VLOOKUP(G127&amp;"-5",Indices!$A:$B,2,FALSE)))</f>
        <v/>
      </c>
      <c r="I127" t="str">
        <f>IF(AND('Library Prep'!$C$6 &lt;&gt; "CD", LEN('Library Prep'!$D123)&gt;0), 'Library Prep'!$D123, "")</f>
        <v/>
      </c>
    </row>
    <row r="128" spans="1:9">
      <c r="A128" t="str">
        <f>IF(AND(LEN(TRIM('Library Prep'!$C$2)) &gt; 0, LEN(TRIM('Library Prep'!$B124))&gt;0), 'Library Prep'!$B124 &amp; "-" &amp; 'Library Prep'!$C$2, "")</f>
        <v/>
      </c>
      <c r="C128" t="str">
        <f>IF(AND(LEN('Library Prep'!$K124)&gt;0, LEN(TRIM('Library Prep'!$C$6)) &gt; 0), IF('Library Prep'!$C$6="CD", 'Library Prep'!$K124, LEFT('Library Prep'!$K124, 1)), "")</f>
        <v/>
      </c>
      <c r="D128" t="str">
        <f>IF(LEN($C128)=0, "", IF('Library Prep'!$C$6 = "CD", VLOOKUP($C128, Indices!$F$2:$H$97, 2, FALSE), RIGHT('Library Prep'!$K124,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Prep'!$D124)=0,"",'Library Prep'!D124),VLOOKUP(G128&amp;"-5",Indices!$A:$B,2,FALSE)))</f>
        <v/>
      </c>
      <c r="I128" t="str">
        <f>IF(AND('Library Prep'!$C$6 &lt;&gt; "CD", LEN('Library Prep'!$D124)&gt;0), 'Library Prep'!$D124, "")</f>
        <v/>
      </c>
    </row>
    <row r="129" spans="1:9">
      <c r="A129" t="str">
        <f>IF(AND(LEN(TRIM('Library Prep'!$C$2)) &gt; 0, LEN(TRIM('Library Prep'!$B125))&gt;0), 'Library Prep'!$B125 &amp; "-" &amp; 'Library Prep'!$C$2, "")</f>
        <v/>
      </c>
      <c r="C129" t="str">
        <f>IF(AND(LEN('Library Prep'!$K125)&gt;0, LEN(TRIM('Library Prep'!$C$6)) &gt; 0), IF('Library Prep'!$C$6="CD", 'Library Prep'!$K125, LEFT('Library Prep'!$K125, 1)), "")</f>
        <v/>
      </c>
      <c r="D129" t="str">
        <f>IF(LEN($C129)=0, "", IF('Library Prep'!$C$6 = "CD", VLOOKUP($C129, Indices!$F$2:$H$97, 2, FALSE), RIGHT('Library Prep'!$K125,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Prep'!$D125)=0,"",'Library Prep'!D125),VLOOKUP(G129&amp;"-5",Indices!$A:$B,2,FALSE)))</f>
        <v/>
      </c>
      <c r="I129" t="str">
        <f>IF(AND('Library Prep'!$C$6 &lt;&gt; "CD", LEN('Library Prep'!$D125)&gt;0), 'Library Prep'!$D125, "")</f>
        <v/>
      </c>
    </row>
    <row r="130" spans="1:9">
      <c r="A130" t="str">
        <f>IF(AND(LEN(TRIM('Library Prep'!$C$2)) &gt; 0, LEN(TRIM('Library Prep'!$B126))&gt;0), 'Library Prep'!$B126 &amp; "-" &amp; 'Library Prep'!$C$2, "")</f>
        <v/>
      </c>
      <c r="C130" t="str">
        <f>IF(AND(LEN('Library Prep'!$K126)&gt;0, LEN(TRIM('Library Prep'!$C$6)) &gt; 0), IF('Library Prep'!$C$6="CD", 'Library Prep'!$K126, LEFT('Library Prep'!$K126, 1)), "")</f>
        <v/>
      </c>
      <c r="D130" t="str">
        <f>IF(LEN($C130)=0, "", IF('Library Prep'!$C$6 = "CD", VLOOKUP($C130, Indices!$F$2:$H$97, 2, FALSE), RIGHT('Library Prep'!$K126,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Prep'!$D126)=0,"",'Library Prep'!D126),VLOOKUP(G130&amp;"-5",Indices!$A:$B,2,FALSE)))</f>
        <v/>
      </c>
      <c r="I130" t="str">
        <f>IF(AND('Library Prep'!$C$6 &lt;&gt; "CD", LEN('Library Prep'!$D126)&gt;0), 'Library Prep'!$D126, "")</f>
        <v/>
      </c>
    </row>
    <row r="131" spans="1:9">
      <c r="A131" t="str">
        <f>IF(AND(LEN(TRIM('Library Prep'!$C$2)) &gt; 0, LEN(TRIM('Library Prep'!$B127))&gt;0), 'Library Prep'!$B127 &amp; "-" &amp; 'Library Prep'!$C$2, "")</f>
        <v/>
      </c>
      <c r="C131" t="str">
        <f>IF(AND(LEN('Library Prep'!$K127)&gt;0, LEN(TRIM('Library Prep'!$C$6)) &gt; 0), IF('Library Prep'!$C$6="CD", 'Library Prep'!$K127, LEFT('Library Prep'!$K127, 1)), "")</f>
        <v/>
      </c>
      <c r="D131" t="str">
        <f>IF(LEN($C131)=0, "", IF('Library Prep'!$C$6 = "CD", VLOOKUP($C131, Indices!$F$2:$H$97, 2, FALSE), RIGHT('Library Prep'!$K127,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Prep'!$C$6="CD",IF(LEN('Library Prep'!$D127)=0,"",'Library Prep'!D127),VLOOKUP(G131&amp;"-5",Indices!$A:$B,2,FALSE)))</f>
        <v/>
      </c>
      <c r="I131" t="str">
        <f>IF(AND('Library Prep'!$C$6 &lt;&gt; "CD", LEN('Library Prep'!$D127)&gt;0), 'Library Prep'!$D127, "")</f>
        <v/>
      </c>
    </row>
    <row r="132" spans="1:9">
      <c r="A132" t="str">
        <f>IF(AND(LEN(TRIM('Library Prep'!$C$2)) &gt; 0, LEN(TRIM('Library Prep'!$B128))&gt;0), 'Library Prep'!$B128 &amp; "-" &amp; 'Library Prep'!$C$2, "")</f>
        <v/>
      </c>
      <c r="C132" t="str">
        <f>IF(AND(LEN('Library Prep'!$K128)&gt;0, LEN(TRIM('Library Prep'!$C$6)) &gt; 0), IF('Library Prep'!$C$6="CD", 'Library Prep'!$K128, LEFT('Library Prep'!$K128, 1)), "")</f>
        <v/>
      </c>
      <c r="D132" t="str">
        <f>IF(LEN($C132)=0, "", IF('Library Prep'!$C$6 = "CD", VLOOKUP($C132, Indices!$F$2:$H$97, 2, FALSE), RIGHT('Library Prep'!$K128, 3)))</f>
        <v/>
      </c>
      <c r="E132" t="str">
        <f>IF(LEN(D132)=0,"",IF('Library Prep'!$C$6="CD", VLOOKUP(D132, Indices!$A:$B, 2, FALSE), LEFT(VLOOKUP(C132 &amp; "-" &amp; D132, Indices!$I:$M, MATCH('Library Prep'!$C$6 &amp; "-i7",Indices!$I$1:$M$1, 0), FALSE), LEN(VLOOKUP(C132 &amp; "-" &amp; D132, Indices!$I:$M, MATCH('Library Prep'!$C$6 &amp; "-i7",Indices!$I$1:$M$1, 0), FALSE))-2)))</f>
        <v/>
      </c>
      <c r="F132" t="str">
        <f>IF(LEN($C132)=0,"",IF('Library Prep'!$C$6="CD",VLOOKUP($C132,Indices!$F$2:$H$97,3,FALSE),VLOOKUP(E132&amp;"-7",Indices!$A:$B,2,FALSE)))</f>
        <v/>
      </c>
      <c r="G132" t="str">
        <f>IF(AND('Library Prep'!$C$6="CD", LEN(F132)&gt;0), VLOOKUP(F132, Indices!$A:$B, 2, FALSE), E132)</f>
        <v/>
      </c>
      <c r="H132" t="str">
        <f>IF(LEN($C132)=0,"",IF('Library Prep'!$C$6="CD",IF(LEN('Library Prep'!$D128)=0,"",'Library Prep'!D128),VLOOKUP(G132&amp;"-5",Indices!$A:$B,2,FALSE)))</f>
        <v/>
      </c>
      <c r="I132" t="str">
        <f>IF(AND('Library Prep'!$C$6 &lt;&gt; "CD", LEN('Library Prep'!$D128)&gt;0), 'Library Prep'!$D128, "")</f>
        <v/>
      </c>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E31A3ECB-924E-4E5D-A6C8-D67B5020C019}">
            <xm:f>IF('Library Prep'!$C$6="CD", IF(OR(LEN($D17)=0, LEN($F17)=0), FALSE, COUNTIFS($D:$D, $D17, $F:$F,$F17)&gt;1), FALSE)</xm:f>
            <x14:dxf>
              <fill>
                <patternFill>
                  <bgColor rgb="FFFFFF00"/>
                </patternFill>
              </fill>
            </x14:dxf>
          </x14:cfRule>
          <xm:sqref>D17:D132 F17:F132</xm:sqref>
        </x14:conditionalFormatting>
        <x14:conditionalFormatting xmlns:xm="http://schemas.microsoft.com/office/excel/2006/main">
          <x14:cfRule type="expression" priority="2" id="{EE97FCE4-86B1-4BFD-8C9A-BA2D731881B7}">
            <xm:f>IF('Library Prep'!$C$6="CD", FALSE, IF(OR(LEN($D17)=0, LEN($F17)=0), FALSE, COUNTIFS($E:$E, $E17, $G:$G,$G17)&gt;1))</xm:f>
            <x14:dxf>
              <fill>
                <patternFill>
                  <bgColor rgb="FFFFFF00"/>
                </patternFill>
              </fill>
            </x14:dxf>
          </x14:cfRule>
          <xm:sqref>E17:E132 G17:G132</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42B56-6BAE-44DB-8950-A1FA1BF7C2B3}">
  <dimension ref="A1:L131"/>
  <sheetViews>
    <sheetView zoomScale="115" zoomScaleNormal="115" workbookViewId="0">
      <pane ySplit="15" topLeftCell="A16" activePane="bottomLeft" state="frozen"/>
      <selection pane="bottomLeft" activeCell="C14" sqref="C14"/>
    </sheetView>
  </sheetViews>
  <sheetFormatPr defaultRowHeight="14.45"/>
  <cols>
    <col min="1" max="1" width="22.28515625" bestFit="1" customWidth="1"/>
    <col min="2" max="2" width="20.5703125" customWidth="1"/>
    <col min="3" max="3" width="41" bestFit="1" customWidth="1"/>
    <col min="4" max="5" width="16.7109375" bestFit="1" customWidth="1"/>
    <col min="6" max="6" width="12.42578125" bestFit="1" customWidth="1"/>
    <col min="7" max="7" width="13.5703125" bestFit="1" customWidth="1"/>
    <col min="8" max="8" width="12.7109375" bestFit="1" customWidth="1"/>
    <col min="9" max="10" width="15" bestFit="1" customWidth="1"/>
  </cols>
  <sheetData>
    <row r="1" spans="1:12">
      <c r="A1" t="s">
        <v>262</v>
      </c>
    </row>
    <row r="2" spans="1:12">
      <c r="A2" t="s">
        <v>263</v>
      </c>
      <c r="B2" s="38" t="str">
        <f>'Library Prep'!$C$2</f>
        <v>M3235-25-009</v>
      </c>
    </row>
    <row r="3" spans="1:12">
      <c r="A3" t="s">
        <v>264</v>
      </c>
      <c r="B3" s="47">
        <f>'Library Prep'!$C$7</f>
        <v>45484</v>
      </c>
      <c r="H3" s="278"/>
      <c r="I3" s="278"/>
    </row>
    <row r="4" spans="1:12">
      <c r="A4" t="s">
        <v>265</v>
      </c>
      <c r="B4" t="s">
        <v>266</v>
      </c>
      <c r="H4" s="278"/>
      <c r="I4" s="278"/>
    </row>
    <row r="5" spans="1:12">
      <c r="A5" t="s">
        <v>267</v>
      </c>
      <c r="B5" t="s">
        <v>268</v>
      </c>
      <c r="H5" s="278"/>
      <c r="I5" s="278"/>
    </row>
    <row r="6" spans="1:12">
      <c r="A6" t="s">
        <v>269</v>
      </c>
      <c r="B6" t="s">
        <v>0</v>
      </c>
      <c r="H6" s="125"/>
      <c r="I6" s="125"/>
    </row>
    <row r="7" spans="1:12">
      <c r="A7" t="s">
        <v>270</v>
      </c>
      <c r="B7" s="38" t="str">
        <f>VLOOKUP('Library Prep'!$C$6,Indices!$D$1:$E$4,2,FALSE)</f>
        <v>Набір індексів Ilmn DNA-RNA UD Indexes SetABCD Tagmentation</v>
      </c>
    </row>
    <row r="8" spans="1:12">
      <c r="A8" t="s">
        <v>272</v>
      </c>
      <c r="B8" t="s">
        <v>273</v>
      </c>
    </row>
    <row r="9" spans="1:12">
      <c r="A9" t="s">
        <v>274</v>
      </c>
      <c r="D9" s="78"/>
      <c r="E9" s="78"/>
      <c r="F9" s="78"/>
      <c r="G9" s="78"/>
      <c r="H9" s="78"/>
      <c r="I9" s="78"/>
      <c r="J9" s="78"/>
      <c r="K9" s="78"/>
      <c r="L9" s="78"/>
    </row>
    <row r="10" spans="1:12">
      <c r="A10" s="21">
        <f>LEFT('Library Prep'!$C$5, 3)/2 +1</f>
        <v>151</v>
      </c>
    </row>
    <row r="11" spans="1:12">
      <c r="A11" s="21">
        <f>LEFT('Library Prep'!$C$5, 3)/2 +1</f>
        <v>151</v>
      </c>
    </row>
    <row r="12" spans="1:12">
      <c r="A12" t="s">
        <v>275</v>
      </c>
    </row>
    <row r="13" spans="1:12">
      <c r="A13" t="s">
        <v>276</v>
      </c>
      <c r="B13" t="s">
        <v>277</v>
      </c>
    </row>
    <row r="14" spans="1:12">
      <c r="A14" t="s">
        <v>278</v>
      </c>
    </row>
    <row r="15" spans="1:12">
      <c r="A15" t="s">
        <v>279</v>
      </c>
      <c r="B15" t="s">
        <v>271</v>
      </c>
      <c r="C15" s="78" t="str">
        <f>IF('Library Prep'!$C$6="CD", "Index_Plate_Well", "Index_Plate")</f>
        <v>Index_Plate</v>
      </c>
      <c r="D15" s="78" t="str">
        <f>IF('Library Prep'!$C$6="CD","I7_Index_ID", "Index_Plate_Well")</f>
        <v>Index_Plate_Well</v>
      </c>
      <c r="E15" s="78" t="str">
        <f>IF('Library Prep'!$C$6="CD", "index", "I7_Index_ID")</f>
        <v>I7_Index_ID</v>
      </c>
      <c r="F15" s="78" t="str">
        <f>IF('Library Prep'!$C$6="CD", "I5_Index_ID", "index")</f>
        <v>index</v>
      </c>
      <c r="G15" s="78" t="str">
        <f>IF('Library Prep'!$C$6="CD", "index2", "I5_Index_ID")</f>
        <v>I5_Index_ID</v>
      </c>
      <c r="H15" s="78" t="str">
        <f>IF('Library Prep'!$C$6="CD", "Sample_Project", "index2")</f>
        <v>index2</v>
      </c>
      <c r="I15" s="78" t="str">
        <f>IF('Library Prep'!$C$6="CD", "", "Sample_Project")</f>
        <v>Sample_Project</v>
      </c>
    </row>
    <row r="16" spans="1:12">
      <c r="A16" t="str">
        <f>IF(AND(LEN(TRIM('Library Prep'!$C$2)) &gt; 0, LEN(TRIM('Library Prep'!$B13))&gt;0), 'Library Prep'!$B13 &amp; "-" &amp; 'Library Prep'!$C$2, "")</f>
        <v>EC04PN0139-A-M3235-25-009</v>
      </c>
      <c r="C16" t="str">
        <f>IF(AND(LEN('Library Prep'!$K13)&gt;0, LEN(TRIM('Library Prep'!$C$6)) &gt; 0), IF('Library Prep'!$C$6="CD", 'Library Prep'!$K13, LEFT('Library Prep'!$K13, 1)), "")</f>
        <v>A</v>
      </c>
      <c r="D16" t="str">
        <f>IF(LEN($C16)=0, "", IF('Library Prep'!$C$6 = "CD", VLOOKUP($C16, Indices!$F$2:$H$97, 2, FALSE), RIGHT('Library Prep'!$K13, 3)))</f>
        <v>B05</v>
      </c>
      <c r="E16" t="str">
        <f>IF(LEN(D16)=0,"",IF('Library Prep'!$C$6="CD", VLOOKUP(D16, Indices!$A:$B, 2, FALSE), LEFT(VLOOKUP(C16 &amp; "-" &amp; D16, Indices!$I:$M, MATCH('Library Prep'!$C$6 &amp; "-i7",Indices!$I$1:$M$1, 0), FALSE), LEN(VLOOKUP(C16 &amp; "-" &amp; D16, Indices!$I:$M, MATCH('Library Prep'!$C$6 &amp; "-i7",Indices!$I$1:$M$1, 0), FALSE))-2)))</f>
        <v>UDP0034</v>
      </c>
      <c r="F16" t="str">
        <f>IF(LEN($C16)=0,"",IF('Library Prep'!$C$6="CD",VLOOKUP($C16,Indices!$F$2:$H$97,3,FALSE),VLOOKUP(E16&amp;"-7",Indices!$A:$B,2,FALSE)))</f>
        <v>CAGCCGCGTA</v>
      </c>
      <c r="G16" t="str">
        <f>IF(AND('Library Prep'!$C$6="CD", LEN(F16)&gt;0), VLOOKUP(F16, Indices!$A:$B, 2, FALSE), E16)</f>
        <v>UDP0034</v>
      </c>
      <c r="H16" t="str">
        <f>IF(LEN($C16)=0,"",IF('Library Prep'!$C$6="CD",VLOOKUP($C16,Indices!$F$2:$H$97,3,FALSE),VLOOKUP(G16&amp;"-5",Indices!$A:$B,2,FALSE)))</f>
        <v>ACTAGCCGTG</v>
      </c>
      <c r="I16" t="str">
        <f>IF(AND('Library Prep'!$C$6 &lt;&gt; "CD", LEN('Library Prep'!$D13)&gt;0), 'Library Prep'!$D13, "")</f>
        <v/>
      </c>
    </row>
    <row r="17" spans="1:9">
      <c r="A17" t="str">
        <f>IF(AND(LEN(TRIM('Library Prep'!$C$2)) &gt; 0, LEN(TRIM('Library Prep'!$B14))&gt;0), 'Library Prep'!$B14 &amp; "-" &amp; 'Library Prep'!$C$2, "")</f>
        <v>EC04PN0139-B-M3235-25-009</v>
      </c>
      <c r="C17" t="str">
        <f>IF(AND(LEN('Library Prep'!$K14)&gt;0, LEN(TRIM('Library Prep'!$C$6)) &gt; 0), IF('Library Prep'!$C$6="CD", 'Library Prep'!$K14, LEFT('Library Prep'!$K14, 1)), "")</f>
        <v>A</v>
      </c>
      <c r="D17" t="str">
        <f>IF(LEN($C17)=0, "", IF('Library Prep'!$C$6 = "CD", VLOOKUP($C17, Indices!$F$2:$H$97, 2, FALSE), RIGHT('Library Prep'!$K14, 3)))</f>
        <v>C05</v>
      </c>
      <c r="E17" t="str">
        <f>IF(LEN(D17)=0,"",IF('Library Prep'!$C$6="CD", VLOOKUP(D17, Indices!$A:$B, 2, FALSE), LEFT(VLOOKUP(C17 &amp; "-" &amp; D17, Indices!$I:$M, MATCH('Library Prep'!$C$6 &amp; "-i7",Indices!$I$1:$M$1, 0), FALSE), LEN(VLOOKUP(C17 &amp; "-" &amp; D17, Indices!$I:$M, MATCH('Library Prep'!$C$6 &amp; "-i7",Indices!$I$1:$M$1, 0), FALSE))-2)))</f>
        <v>UDP0035</v>
      </c>
      <c r="F17" t="str">
        <f>IF(LEN($C17)=0,"",IF('Library Prep'!$C$6="CD",VLOOKUP($C17,Indices!$F$2:$H$97,3,FALSE),VLOOKUP(E17&amp;"-7",Indices!$A:$B,2,FALSE)))</f>
        <v>GGTAACTCGC</v>
      </c>
      <c r="G17" t="str">
        <f>IF(AND('Library Prep'!$C$6="CD", LEN(F17)&gt;0), VLOOKUP(F17, Indices!$A:$B, 2, FALSE), E17)</f>
        <v>UDP0035</v>
      </c>
      <c r="H17" t="str">
        <f>IF(LEN($C17)=0,"",IF('Library Prep'!$C$6="CD",VLOOKUP($C17,Indices!$F$2:$H$97,3,FALSE),VLOOKUP(G17&amp;"-5",Indices!$A:$B,2,FALSE)))</f>
        <v>AAGTTGGTGA</v>
      </c>
      <c r="I17" t="str">
        <f>IF(AND('Library Prep'!$C$6 &lt;&gt; "CD", LEN('Library Prep'!$D14)&gt;0), 'Library Prep'!$D14, "")</f>
        <v/>
      </c>
    </row>
    <row r="18" spans="1:9">
      <c r="A18" t="str">
        <f>IF(AND(LEN(TRIM('Library Prep'!$C$2)) &gt; 0, LEN(TRIM('Library Prep'!$B15))&gt;0), 'Library Prep'!$B15 &amp; "-" &amp; 'Library Prep'!$C$2, "")</f>
        <v>EC04PN0139-C-M3235-25-009</v>
      </c>
      <c r="C18" t="str">
        <f>IF(AND(LEN('Library Prep'!$K15)&gt;0, LEN(TRIM('Library Prep'!$C$6)) &gt; 0), IF('Library Prep'!$C$6="CD", 'Library Prep'!$K15, LEFT('Library Prep'!$K15, 1)), "")</f>
        <v>A</v>
      </c>
      <c r="D18" t="str">
        <f>IF(LEN($C18)=0, "", IF('Library Prep'!$C$6 = "CD", VLOOKUP($C18, Indices!$F$2:$H$97, 2, FALSE), RIGHT('Library Prep'!$K15, 3)))</f>
        <v>D05</v>
      </c>
      <c r="E18" t="str">
        <f>IF(LEN(D18)=0,"",IF('Library Prep'!$C$6="CD", VLOOKUP(D18, Indices!$A:$B, 2, FALSE), LEFT(VLOOKUP(C18 &amp; "-" &amp; D18, Indices!$I:$M, MATCH('Library Prep'!$C$6 &amp; "-i7",Indices!$I$1:$M$1, 0), FALSE), LEN(VLOOKUP(C18 &amp; "-" &amp; D18, Indices!$I:$M, MATCH('Library Prep'!$C$6 &amp; "-i7",Indices!$I$1:$M$1, 0), FALSE))-2)))</f>
        <v>UDP0036</v>
      </c>
      <c r="F18" t="str">
        <f>IF(LEN($C18)=0,"",IF('Library Prep'!$C$6="CD",VLOOKUP($C18,Indices!$F$2:$H$97,3,FALSE),VLOOKUP(E18&amp;"-7",Indices!$A:$B,2,FALSE)))</f>
        <v>ACCGGCCGTA</v>
      </c>
      <c r="G18" t="str">
        <f>IF(AND('Library Prep'!$C$6="CD", LEN(F18)&gt;0), VLOOKUP(F18, Indices!$A:$B, 2, FALSE), E18)</f>
        <v>UDP0036</v>
      </c>
      <c r="H18" t="str">
        <f>IF(LEN($C18)=0,"",IF('Library Prep'!$C$6="CD",VLOOKUP($C18,Indices!$F$2:$H$97,3,FALSE),VLOOKUP(G18&amp;"-5",Indices!$A:$B,2,FALSE)))</f>
        <v>TGGCAATATT</v>
      </c>
      <c r="I18" t="str">
        <f>IF(AND('Library Prep'!$C$6 &lt;&gt; "CD", LEN('Library Prep'!$D15)&gt;0), 'Library Prep'!$D15, "")</f>
        <v/>
      </c>
    </row>
    <row r="19" spans="1:9">
      <c r="A19" t="str">
        <f>IF(AND(LEN(TRIM('Library Prep'!$C$2)) &gt; 0, LEN(TRIM('Library Prep'!$B16))&gt;0), 'Library Prep'!$B16 &amp; "-" &amp; 'Library Prep'!$C$2, "")</f>
        <v>EC04PN0139-D-M3235-25-009</v>
      </c>
      <c r="C19" t="str">
        <f>IF(AND(LEN('Library Prep'!$K16)&gt;0, LEN(TRIM('Library Prep'!$C$6)) &gt; 0), IF('Library Prep'!$C$6="CD", 'Library Prep'!$K16, LEFT('Library Prep'!$K16, 1)), "")</f>
        <v>A</v>
      </c>
      <c r="D19" t="str">
        <f>IF(LEN($C19)=0, "", IF('Library Prep'!$C$6 = "CD", VLOOKUP($C19, Indices!$F$2:$H$97, 2, FALSE), RIGHT('Library Prep'!$K16, 3)))</f>
        <v>E05</v>
      </c>
      <c r="E19" t="str">
        <f>IF(LEN(D19)=0,"",IF('Library Prep'!$C$6="CD", VLOOKUP(D19, Indices!$A:$B, 2, FALSE), LEFT(VLOOKUP(C19 &amp; "-" &amp; D19, Indices!$I:$M, MATCH('Library Prep'!$C$6 &amp; "-i7",Indices!$I$1:$M$1, 0), FALSE), LEN(VLOOKUP(C19 &amp; "-" &amp; D19, Indices!$I:$M, MATCH('Library Prep'!$C$6 &amp; "-i7",Indices!$I$1:$M$1, 0), FALSE))-2)))</f>
        <v>UDP0037</v>
      </c>
      <c r="F19" t="str">
        <f>IF(LEN($C19)=0,"",IF('Library Prep'!$C$6="CD",VLOOKUP($C19,Indices!$F$2:$H$97,3,FALSE),VLOOKUP(E19&amp;"-7",Indices!$A:$B,2,FALSE)))</f>
        <v>TGTAATCGAC</v>
      </c>
      <c r="G19" t="str">
        <f>IF(AND('Library Prep'!$C$6="CD", LEN(F19)&gt;0), VLOOKUP(F19, Indices!$A:$B, 2, FALSE), E19)</f>
        <v>UDP0037</v>
      </c>
      <c r="H19" t="str">
        <f>IF(LEN($C19)=0,"",IF('Library Prep'!$C$6="CD",VLOOKUP($C19,Indices!$F$2:$H$97,3,FALSE),VLOOKUP(G19&amp;"-5",Indices!$A:$B,2,FALSE)))</f>
        <v>GATCACCGCG</v>
      </c>
      <c r="I19" t="str">
        <f>IF(AND('Library Prep'!$C$6 &lt;&gt; "CD", LEN('Library Prep'!$D16)&gt;0), 'Library Prep'!$D16, "")</f>
        <v/>
      </c>
    </row>
    <row r="20" spans="1:9">
      <c r="A20" t="str">
        <f>IF(AND(LEN(TRIM('Library Prep'!$C$2)) &gt; 0, LEN(TRIM('Library Prep'!$B17))&gt;0), 'Library Prep'!$B17 &amp; "-" &amp; 'Library Prep'!$C$2, "")</f>
        <v>2013D-9665-1A-M3235-25-009</v>
      </c>
      <c r="C20" t="str">
        <f>IF(AND(LEN('Library Prep'!$K17)&gt;0, LEN(TRIM('Library Prep'!$C$6)) &gt; 0), IF('Library Prep'!$C$6="CD", 'Library Prep'!$K17, LEFT('Library Prep'!$K17, 1)), "")</f>
        <v>A</v>
      </c>
      <c r="D20" t="str">
        <f>IF(LEN($C20)=0, "", IF('Library Prep'!$C$6 = "CD", VLOOKUP($C20, Indices!$F$2:$H$97, 2, FALSE), RIGHT('Library Prep'!$K17, 3)))</f>
        <v>F05</v>
      </c>
      <c r="E20" t="str">
        <f>IF(LEN(D20)=0,"",IF('Library Prep'!$C$6="CD", VLOOKUP(D20, Indices!$A:$B, 2, FALSE), LEFT(VLOOKUP(C20 &amp; "-" &amp; D20, Indices!$I:$M, MATCH('Library Prep'!$C$6 &amp; "-i7",Indices!$I$1:$M$1, 0), FALSE), LEN(VLOOKUP(C20 &amp; "-" &amp; D20, Indices!$I:$M, MATCH('Library Prep'!$C$6 &amp; "-i7",Indices!$I$1:$M$1, 0), FALSE))-2)))</f>
        <v>UDP0038</v>
      </c>
      <c r="F20" t="str">
        <f>IF(LEN($C20)=0,"",IF('Library Prep'!$C$6="CD",VLOOKUP($C20,Indices!$F$2:$H$97,3,FALSE),VLOOKUP(E20&amp;"-7",Indices!$A:$B,2,FALSE)))</f>
        <v>GTGCAGACAG</v>
      </c>
      <c r="G20" t="str">
        <f>IF(AND('Library Prep'!$C$6="CD", LEN(F20)&gt;0), VLOOKUP(F20, Indices!$A:$B, 2, FALSE), E20)</f>
        <v>UDP0038</v>
      </c>
      <c r="H20" t="str">
        <f>IF(LEN($C20)=0,"",IF('Library Prep'!$C$6="CD",VLOOKUP($C20,Indices!$F$2:$H$97,3,FALSE),VLOOKUP(G20&amp;"-5",Indices!$A:$B,2,FALSE)))</f>
        <v>TACCATCCGT</v>
      </c>
      <c r="I20" t="str">
        <f>IF(AND('Library Prep'!$C$6 &lt;&gt; "CD", LEN('Library Prep'!$D17)&gt;0), 'Library Prep'!$D17, "")</f>
        <v/>
      </c>
    </row>
    <row r="21" spans="1:9">
      <c r="A21" t="str">
        <f>IF(AND(LEN(TRIM('Library Prep'!$C$2)) &gt; 0, LEN(TRIM('Library Prep'!$B18))&gt;0), 'Library Prep'!$B18 &amp; "-" &amp; 'Library Prep'!$C$2, "")</f>
        <v>2013D-9665-1B-M3235-25-009</v>
      </c>
      <c r="C21" t="str">
        <f>IF(AND(LEN('Library Prep'!$K18)&gt;0, LEN(TRIM('Library Prep'!$C$6)) &gt; 0), IF('Library Prep'!$C$6="CD", 'Library Prep'!$K18, LEFT('Library Prep'!$K18, 1)), "")</f>
        <v>A</v>
      </c>
      <c r="D21" t="str">
        <f>IF(LEN($C21)=0, "", IF('Library Prep'!$C$6 = "CD", VLOOKUP($C21, Indices!$F$2:$H$97, 2, FALSE), RIGHT('Library Prep'!$K18, 3)))</f>
        <v>G05</v>
      </c>
      <c r="E21" t="str">
        <f>IF(LEN(D21)=0,"",IF('Library Prep'!$C$6="CD", VLOOKUP(D21, Indices!$A:$B, 2, FALSE), LEFT(VLOOKUP(C21 &amp; "-" &amp; D21, Indices!$I:$M, MATCH('Library Prep'!$C$6 &amp; "-i7",Indices!$I$1:$M$1, 0), FALSE), LEN(VLOOKUP(C21 &amp; "-" &amp; D21, Indices!$I:$M, MATCH('Library Prep'!$C$6 &amp; "-i7",Indices!$I$1:$M$1, 0), FALSE))-2)))</f>
        <v>UDP0039</v>
      </c>
      <c r="F21" t="str">
        <f>IF(LEN($C21)=0,"",IF('Library Prep'!$C$6="CD",VLOOKUP($C21,Indices!$F$2:$H$97,3,FALSE),VLOOKUP(E21&amp;"-7",Indices!$A:$B,2,FALSE)))</f>
        <v>CAATCGGCTG</v>
      </c>
      <c r="G21" t="str">
        <f>IF(AND('Library Prep'!$C$6="CD", LEN(F21)&gt;0), VLOOKUP(F21, Indices!$A:$B, 2, FALSE), E21)</f>
        <v>UDP0039</v>
      </c>
      <c r="H21" t="str">
        <f>IF(LEN($C21)=0,"",IF('Library Prep'!$C$6="CD",VLOOKUP($C21,Indices!$F$2:$H$97,3,FALSE),VLOOKUP(G21&amp;"-5",Indices!$A:$B,2,FALSE)))</f>
        <v>GCTGTAGGAA</v>
      </c>
      <c r="I21" t="str">
        <f>IF(AND('Library Prep'!$C$6 &lt;&gt; "CD", LEN('Library Prep'!$D18)&gt;0), 'Library Prep'!$D18, "")</f>
        <v/>
      </c>
    </row>
    <row r="22" spans="1:9">
      <c r="A22" t="str">
        <f>IF(AND(LEN(TRIM('Library Prep'!$C$2)) &gt; 0, LEN(TRIM('Library Prep'!$B19))&gt;0), 'Library Prep'!$B19 &amp; "-" &amp; 'Library Prep'!$C$2, "")</f>
        <v>2013D-9665-2A-M3235-25-009</v>
      </c>
      <c r="C22" t="str">
        <f>IF(AND(LEN('Library Prep'!$K19)&gt;0, LEN(TRIM('Library Prep'!$C$6)) &gt; 0), IF('Library Prep'!$C$6="CD", 'Library Prep'!$K19, LEFT('Library Prep'!$K19, 1)), "")</f>
        <v>A</v>
      </c>
      <c r="D22" t="str">
        <f>IF(LEN($C22)=0, "", IF('Library Prep'!$C$6 = "CD", VLOOKUP($C22, Indices!$F$2:$H$97, 2, FALSE), RIGHT('Library Prep'!$K19, 3)))</f>
        <v>H05</v>
      </c>
      <c r="E22" t="str">
        <f>IF(LEN(D22)=0,"",IF('Library Prep'!$C$6="CD", VLOOKUP(D22, Indices!$A:$B, 2, FALSE), LEFT(VLOOKUP(C22 &amp; "-" &amp; D22, Indices!$I:$M, MATCH('Library Prep'!$C$6 &amp; "-i7",Indices!$I$1:$M$1, 0), FALSE), LEN(VLOOKUP(C22 &amp; "-" &amp; D22, Indices!$I:$M, MATCH('Library Prep'!$C$6 &amp; "-i7",Indices!$I$1:$M$1, 0), FALSE))-2)))</f>
        <v>UDP0040</v>
      </c>
      <c r="F22" t="str">
        <f>IF(LEN($C22)=0,"",IF('Library Prep'!$C$6="CD",VLOOKUP($C22,Indices!$F$2:$H$97,3,FALSE),VLOOKUP(E22&amp;"-7",Indices!$A:$B,2,FALSE)))</f>
        <v>TATGTAGTCA</v>
      </c>
      <c r="G22" t="str">
        <f>IF(AND('Library Prep'!$C$6="CD", LEN(F22)&gt;0), VLOOKUP(F22, Indices!$A:$B, 2, FALSE), E22)</f>
        <v>UDP0040</v>
      </c>
      <c r="H22" t="str">
        <f>IF(LEN($C22)=0,"",IF('Library Prep'!$C$6="CD",VLOOKUP($C22,Indices!$F$2:$H$97,3,FALSE),VLOOKUP(G22&amp;"-5",Indices!$A:$B,2,FALSE)))</f>
        <v>CGCACTAATG</v>
      </c>
      <c r="I22" t="str">
        <f>IF(AND('Library Prep'!$C$6 &lt;&gt; "CD", LEN('Library Prep'!$D19)&gt;0), 'Library Prep'!$D19, "")</f>
        <v/>
      </c>
    </row>
    <row r="23" spans="1:9">
      <c r="A23" t="str">
        <f>IF(AND(LEN(TRIM('Library Prep'!$C$2)) &gt; 0, LEN(TRIM('Library Prep'!$B20))&gt;0), 'Library Prep'!$B20 &amp; "-" &amp; 'Library Prep'!$C$2, "")</f>
        <v>2013D-9665-2B-M3235-25-009</v>
      </c>
      <c r="C23" t="str">
        <f>IF(AND(LEN('Library Prep'!$K20)&gt;0, LEN(TRIM('Library Prep'!$C$6)) &gt; 0), IF('Library Prep'!$C$6="CD", 'Library Prep'!$K20, LEFT('Library Prep'!$K20, 1)), "")</f>
        <v>A</v>
      </c>
      <c r="D23" t="str">
        <f>IF(LEN($C23)=0, "", IF('Library Prep'!$C$6 = "CD", VLOOKUP($C23, Indices!$F$2:$H$97, 2, FALSE), RIGHT('Library Prep'!$K20, 3)))</f>
        <v>A06</v>
      </c>
      <c r="E23" t="str">
        <f>IF(LEN(D23)=0,"",IF('Library Prep'!$C$6="CD", VLOOKUP(D23, Indices!$A:$B, 2, FALSE), LEFT(VLOOKUP(C23 &amp; "-" &amp; D23, Indices!$I:$M, MATCH('Library Prep'!$C$6 &amp; "-i7",Indices!$I$1:$M$1, 0), FALSE), LEN(VLOOKUP(C23 &amp; "-" &amp; D23, Indices!$I:$M, MATCH('Library Prep'!$C$6 &amp; "-i7",Indices!$I$1:$M$1, 0), FALSE))-2)))</f>
        <v>UDP0041</v>
      </c>
      <c r="F23" t="str">
        <f>IF(LEN($C23)=0,"",IF('Library Prep'!$C$6="CD",VLOOKUP($C23,Indices!$F$2:$H$97,3,FALSE),VLOOKUP(E23&amp;"-7",Indices!$A:$B,2,FALSE)))</f>
        <v>ACTCGGCAAT</v>
      </c>
      <c r="G23" t="str">
        <f>IF(AND('Library Prep'!$C$6="CD", LEN(F23)&gt;0), VLOOKUP(F23, Indices!$A:$B, 2, FALSE), E23)</f>
        <v>UDP0041</v>
      </c>
      <c r="H23" t="str">
        <f>IF(LEN($C23)=0,"",IF('Library Prep'!$C$6="CD",VLOOKUP($C23,Indices!$F$2:$H$97,3,FALSE),VLOOKUP(G23&amp;"-5",Indices!$A:$B,2,FALSE)))</f>
        <v>GACAACTGAA</v>
      </c>
      <c r="I23" t="str">
        <f>IF(AND('Library Prep'!$C$6 &lt;&gt; "CD", LEN('Library Prep'!$D20)&gt;0), 'Library Prep'!$D20, "")</f>
        <v/>
      </c>
    </row>
    <row r="24" spans="1:9">
      <c r="A24" t="str">
        <f>IF(AND(LEN(TRIM('Library Prep'!$C$2)) &gt; 0, LEN(TRIM('Library Prep'!$B21))&gt;0), 'Library Prep'!$B21 &amp; "-" &amp; 'Library Prep'!$C$2, "")</f>
        <v>76-99-1A-M3235-25-009</v>
      </c>
      <c r="C24" t="str">
        <f>IF(AND(LEN('Library Prep'!$K21)&gt;0, LEN(TRIM('Library Prep'!$C$6)) &gt; 0), IF('Library Prep'!$C$6="CD", 'Library Prep'!$K21, LEFT('Library Prep'!$K21, 1)), "")</f>
        <v>A</v>
      </c>
      <c r="D24" t="str">
        <f>IF(LEN($C24)=0, "", IF('Library Prep'!$C$6 = "CD", VLOOKUP($C24, Indices!$F$2:$H$97, 2, FALSE), RIGHT('Library Prep'!$K21, 3)))</f>
        <v>B06</v>
      </c>
      <c r="E24" t="str">
        <f>IF(LEN(D24)=0,"",IF('Library Prep'!$C$6="CD", VLOOKUP(D24, Indices!$A:$B, 2, FALSE), LEFT(VLOOKUP(C24 &amp; "-" &amp; D24, Indices!$I:$M, MATCH('Library Prep'!$C$6 &amp; "-i7",Indices!$I$1:$M$1, 0), FALSE), LEN(VLOOKUP(C24 &amp; "-" &amp; D24, Indices!$I:$M, MATCH('Library Prep'!$C$6 &amp; "-i7",Indices!$I$1:$M$1, 0), FALSE))-2)))</f>
        <v>UDP0042</v>
      </c>
      <c r="F24" t="str">
        <f>IF(LEN($C24)=0,"",IF('Library Prep'!$C$6="CD",VLOOKUP($C24,Indices!$F$2:$H$97,3,FALSE),VLOOKUP(E24&amp;"-7",Indices!$A:$B,2,FALSE)))</f>
        <v>GTCTAATGGC</v>
      </c>
      <c r="G24" t="str">
        <f>IF(AND('Library Prep'!$C$6="CD", LEN(F24)&gt;0), VLOOKUP(F24, Indices!$A:$B, 2, FALSE), E24)</f>
        <v>UDP0042</v>
      </c>
      <c r="H24" t="str">
        <f>IF(LEN($C24)=0,"",IF('Library Prep'!$C$6="CD",VLOOKUP($C24,Indices!$F$2:$H$97,3,FALSE),VLOOKUP(G24&amp;"-5",Indices!$A:$B,2,FALSE)))</f>
        <v>AGTGGTCAGG</v>
      </c>
      <c r="I24" t="str">
        <f>IF(AND('Library Prep'!$C$6 &lt;&gt; "CD", LEN('Library Prep'!$D21)&gt;0), 'Library Prep'!$D21, "")</f>
        <v/>
      </c>
    </row>
    <row r="25" spans="1:9">
      <c r="A25" t="str">
        <f>IF(AND(LEN(TRIM('Library Prep'!$C$2)) &gt; 0, LEN(TRIM('Library Prep'!$B22))&gt;0), 'Library Prep'!$B22 &amp; "-" &amp; 'Library Prep'!$C$2, "")</f>
        <v>76-99-1Б-M3235-25-009</v>
      </c>
      <c r="C25" t="str">
        <f>IF(AND(LEN('Library Prep'!$K22)&gt;0, LEN(TRIM('Library Prep'!$C$6)) &gt; 0), IF('Library Prep'!$C$6="CD", 'Library Prep'!$K22, LEFT('Library Prep'!$K22, 1)), "")</f>
        <v>A</v>
      </c>
      <c r="D25" t="str">
        <f>IF(LEN($C25)=0, "", IF('Library Prep'!$C$6 = "CD", VLOOKUP($C25, Indices!$F$2:$H$97, 2, FALSE), RIGHT('Library Prep'!$K22, 3)))</f>
        <v>C06</v>
      </c>
      <c r="E25" t="str">
        <f>IF(LEN(D25)=0,"",IF('Library Prep'!$C$6="CD", VLOOKUP(D25, Indices!$A:$B, 2, FALSE), LEFT(VLOOKUP(C25 &amp; "-" &amp; D25, Indices!$I:$M, MATCH('Library Prep'!$C$6 &amp; "-i7",Indices!$I$1:$M$1, 0), FALSE), LEN(VLOOKUP(C25 &amp; "-" &amp; D25, Indices!$I:$M, MATCH('Library Prep'!$C$6 &amp; "-i7",Indices!$I$1:$M$1, 0), FALSE))-2)))</f>
        <v>UDP0043</v>
      </c>
      <c r="F25" t="str">
        <f>IF(LEN($C25)=0,"",IF('Library Prep'!$C$6="CD",VLOOKUP($C25,Indices!$F$2:$H$97,3,FALSE),VLOOKUP(E25&amp;"-7",Indices!$A:$B,2,FALSE)))</f>
        <v>CCATCTCGCC</v>
      </c>
      <c r="G25" t="str">
        <f>IF(AND('Library Prep'!$C$6="CD", LEN(F25)&gt;0), VLOOKUP(F25, Indices!$A:$B, 2, FALSE), E25)</f>
        <v>UDP0043</v>
      </c>
      <c r="H25" t="str">
        <f>IF(LEN($C25)=0,"",IF('Library Prep'!$C$6="CD",VLOOKUP($C25,Indices!$F$2:$H$97,3,FALSE),VLOOKUP(G25&amp;"-5",Indices!$A:$B,2,FALSE)))</f>
        <v>TTCTATGGTT</v>
      </c>
      <c r="I25" t="str">
        <f>IF(AND('Library Prep'!$C$6 &lt;&gt; "CD", LEN('Library Prep'!$D22)&gt;0), 'Library Prep'!$D22, "")</f>
        <v/>
      </c>
    </row>
    <row r="26" spans="1:9">
      <c r="A26" t="str">
        <f>IF(AND(LEN(TRIM('Library Prep'!$C$2)) &gt; 0, LEN(TRIM('Library Prep'!$B23))&gt;0), 'Library Prep'!$B23 &amp; "-" &amp; 'Library Prep'!$C$2, "")</f>
        <v>76-99-2A-M3235-25-009</v>
      </c>
      <c r="C26" t="str">
        <f>IF(AND(LEN('Library Prep'!$K23)&gt;0, LEN(TRIM('Library Prep'!$C$6)) &gt; 0), IF('Library Prep'!$C$6="CD", 'Library Prep'!$K23, LEFT('Library Prep'!$K23, 1)), "")</f>
        <v>A</v>
      </c>
      <c r="D26" t="str">
        <f>IF(LEN($C26)=0, "", IF('Library Prep'!$C$6 = "CD", VLOOKUP($C26, Indices!$F$2:$H$97, 2, FALSE), RIGHT('Library Prep'!$K23, 3)))</f>
        <v>D06</v>
      </c>
      <c r="E26" t="str">
        <f>IF(LEN(D26)=0,"",IF('Library Prep'!$C$6="CD", VLOOKUP(D26, Indices!$A:$B, 2, FALSE), LEFT(VLOOKUP(C26 &amp; "-" &amp; D26, Indices!$I:$M, MATCH('Library Prep'!$C$6 &amp; "-i7",Indices!$I$1:$M$1, 0), FALSE), LEN(VLOOKUP(C26 &amp; "-" &amp; D26, Indices!$I:$M, MATCH('Library Prep'!$C$6 &amp; "-i7",Indices!$I$1:$M$1, 0), FALSE))-2)))</f>
        <v>UDP0044</v>
      </c>
      <c r="F26" t="str">
        <f>IF(LEN($C26)=0,"",IF('Library Prep'!$C$6="CD",VLOOKUP($C26,Indices!$F$2:$H$97,3,FALSE),VLOOKUP(E26&amp;"-7",Indices!$A:$B,2,FALSE)))</f>
        <v>CTGCGAGCCA</v>
      </c>
      <c r="G26" t="str">
        <f>IF(AND('Library Prep'!$C$6="CD", LEN(F26)&gt;0), VLOOKUP(F26, Indices!$A:$B, 2, FALSE), E26)</f>
        <v>UDP0044</v>
      </c>
      <c r="H26" t="str">
        <f>IF(LEN($C26)=0,"",IF('Library Prep'!$C$6="CD",VLOOKUP($C26,Indices!$F$2:$H$97,3,FALSE),VLOOKUP(G26&amp;"-5",Indices!$A:$B,2,FALSE)))</f>
        <v>AATCCGGCCA</v>
      </c>
      <c r="I26" t="str">
        <f>IF(AND('Library Prep'!$C$6 &lt;&gt; "CD", LEN('Library Prep'!$D23)&gt;0), 'Library Prep'!$D23, "")</f>
        <v/>
      </c>
    </row>
    <row r="27" spans="1:9">
      <c r="A27" t="str">
        <f>IF(AND(LEN(TRIM('Library Prep'!$C$2)) &gt; 0, LEN(TRIM('Library Prep'!$B24))&gt;0), 'Library Prep'!$B24 &amp; "-" &amp; 'Library Prep'!$C$2, "")</f>
        <v>76-99-2Б-M3235-25-009</v>
      </c>
      <c r="C27" t="str">
        <f>IF(AND(LEN('Library Prep'!$K24)&gt;0, LEN(TRIM('Library Prep'!$C$6)) &gt; 0), IF('Library Prep'!$C$6="CD", 'Library Prep'!$K24, LEFT('Library Prep'!$K24, 1)), "")</f>
        <v>A</v>
      </c>
      <c r="D27" t="str">
        <f>IF(LEN($C27)=0, "", IF('Library Prep'!$C$6 = "CD", VLOOKUP($C27, Indices!$F$2:$H$97, 2, FALSE), RIGHT('Library Prep'!$K24, 3)))</f>
        <v>E06</v>
      </c>
      <c r="E27" t="str">
        <f>IF(LEN(D27)=0,"",IF('Library Prep'!$C$6="CD", VLOOKUP(D27, Indices!$A:$B, 2, FALSE), LEFT(VLOOKUP(C27 &amp; "-" &amp; D27, Indices!$I:$M, MATCH('Library Prep'!$C$6 &amp; "-i7",Indices!$I$1:$M$1, 0), FALSE), LEN(VLOOKUP(C27 &amp; "-" &amp; D27, Indices!$I:$M, MATCH('Library Prep'!$C$6 &amp; "-i7",Indices!$I$1:$M$1, 0), FALSE))-2)))</f>
        <v>UDP0045</v>
      </c>
      <c r="F27" t="str">
        <f>IF(LEN($C27)=0,"",IF('Library Prep'!$C$6="CD",VLOOKUP($C27,Indices!$F$2:$H$97,3,FALSE),VLOOKUP(E27&amp;"-7",Indices!$A:$B,2,FALSE)))</f>
        <v>CGTTATTCTA</v>
      </c>
      <c r="G27" t="str">
        <f>IF(AND('Library Prep'!$C$6="CD", LEN(F27)&gt;0), VLOOKUP(F27, Indices!$A:$B, 2, FALSE), E27)</f>
        <v>UDP0045</v>
      </c>
      <c r="H27" t="str">
        <f>IF(LEN($C27)=0,"",IF('Library Prep'!$C$6="CD",VLOOKUP($C27,Indices!$F$2:$H$97,3,FALSE),VLOOKUP(G27&amp;"-5",Indices!$A:$B,2,FALSE)))</f>
        <v>CCATAAGGTT</v>
      </c>
      <c r="I27" t="str">
        <f>IF(AND('Library Prep'!$C$6 &lt;&gt; "CD", LEN('Library Prep'!$D24)&gt;0), 'Library Prep'!$D24, "")</f>
        <v/>
      </c>
    </row>
    <row r="28" spans="1:9">
      <c r="A28" t="str">
        <f>IF(AND(LEN(TRIM('Library Prep'!$C$2)) &gt; 0, LEN(TRIM('Library Prep'!$B25))&gt;0), 'Library Prep'!$B25 &amp; "-" &amp; 'Library Prep'!$C$2, "")</f>
        <v>94-01-1A-M3235-25-009</v>
      </c>
      <c r="C28" t="str">
        <f>IF(AND(LEN('Library Prep'!$K25)&gt;0, LEN(TRIM('Library Prep'!$C$6)) &gt; 0), IF('Library Prep'!$C$6="CD", 'Library Prep'!$K25, LEFT('Library Prep'!$K25, 1)), "")</f>
        <v>A</v>
      </c>
      <c r="D28" t="str">
        <f>IF(LEN($C28)=0, "", IF('Library Prep'!$C$6 = "CD", VLOOKUP($C28, Indices!$F$2:$H$97, 2, FALSE), RIGHT('Library Prep'!$K25, 3)))</f>
        <v>F06</v>
      </c>
      <c r="E28" t="str">
        <f>IF(LEN(D28)=0,"",IF('Library Prep'!$C$6="CD", VLOOKUP(D28, Indices!$A:$B, 2, FALSE), LEFT(VLOOKUP(C28 &amp; "-" &amp; D28, Indices!$I:$M, MATCH('Library Prep'!$C$6 &amp; "-i7",Indices!$I$1:$M$1, 0), FALSE), LEN(VLOOKUP(C28 &amp; "-" &amp; D28, Indices!$I:$M, MATCH('Library Prep'!$C$6 &amp; "-i7",Indices!$I$1:$M$1, 0), FALSE))-2)))</f>
        <v>UDP0046V3</v>
      </c>
      <c r="F28" t="str">
        <f>IF(LEN($C28)=0,"",IF('Library Prep'!$C$6="CD",VLOOKUP($C28,Indices!$F$2:$H$97,3,FALSE),VLOOKUP(E28&amp;"-7",Indices!$A:$B,2,FALSE)))</f>
        <v>GCAACATGGA</v>
      </c>
      <c r="G28" t="str">
        <f>IF(AND('Library Prep'!$C$6="CD", LEN(F28)&gt;0), VLOOKUP(F28, Indices!$A:$B, 2, FALSE), E28)</f>
        <v>UDP0046V3</v>
      </c>
      <c r="H28" t="str">
        <f>IF(LEN($C28)=0,"",IF('Library Prep'!$C$6="CD",VLOOKUP($C28,Indices!$F$2:$H$97,3,FALSE),VLOOKUP(G28&amp;"-5",Indices!$A:$B,2,FALSE)))</f>
        <v>CTTGTCTTAA</v>
      </c>
      <c r="I28" t="str">
        <f>IF(AND('Library Prep'!$C$6 &lt;&gt; "CD", LEN('Library Prep'!$D25)&gt;0), 'Library Prep'!$D25, "")</f>
        <v/>
      </c>
    </row>
    <row r="29" spans="1:9">
      <c r="A29" t="str">
        <f>IF(AND(LEN(TRIM('Library Prep'!$C$2)) &gt; 0, LEN(TRIM('Library Prep'!$B26))&gt;0), 'Library Prep'!$B26 &amp; "-" &amp; 'Library Prep'!$C$2, "")</f>
        <v>94-01-1B-M3235-25-009</v>
      </c>
      <c r="C29" t="str">
        <f>IF(AND(LEN('Library Prep'!$K26)&gt;0, LEN(TRIM('Library Prep'!$C$6)) &gt; 0), IF('Library Prep'!$C$6="CD", 'Library Prep'!$K26, LEFT('Library Prep'!$K26, 1)), "")</f>
        <v>A</v>
      </c>
      <c r="D29" t="str">
        <f>IF(LEN($C29)=0, "", IF('Library Prep'!$C$6 = "CD", VLOOKUP($C29, Indices!$F$2:$H$97, 2, FALSE), RIGHT('Library Prep'!$K26, 3)))</f>
        <v>G06</v>
      </c>
      <c r="E29" t="str">
        <f>IF(LEN(D29)=0,"",IF('Library Prep'!$C$6="CD", VLOOKUP(D29, Indices!$A:$B, 2, FALSE), LEFT(VLOOKUP(C29 &amp; "-" &amp; D29, Indices!$I:$M, MATCH('Library Prep'!$C$6 &amp; "-i7",Indices!$I$1:$M$1, 0), FALSE), LEN(VLOOKUP(C29 &amp; "-" &amp; D29, Indices!$I:$M, MATCH('Library Prep'!$C$6 &amp; "-i7",Indices!$I$1:$M$1, 0), FALSE))-2)))</f>
        <v>UDP0047</v>
      </c>
      <c r="F29" t="str">
        <f>IF(LEN($C29)=0,"",IF('Library Prep'!$C$6="CD",VLOOKUP($C29,Indices!$F$2:$H$97,3,FALSE),VLOOKUP(E29&amp;"-7",Indices!$A:$B,2,FALSE)))</f>
        <v>GTCCTGGATA</v>
      </c>
      <c r="G29" t="str">
        <f>IF(AND('Library Prep'!$C$6="CD", LEN(F29)&gt;0), VLOOKUP(F29, Indices!$A:$B, 2, FALSE), E29)</f>
        <v>UDP0047</v>
      </c>
      <c r="H29" t="str">
        <f>IF(LEN($C29)=0,"",IF('Library Prep'!$C$6="CD",VLOOKUP($C29,Indices!$F$2:$H$97,3,FALSE),VLOOKUP(G29&amp;"-5",Indices!$A:$B,2,FALSE)))</f>
        <v>CGGTGGCGAA</v>
      </c>
      <c r="I29" t="str">
        <f>IF(AND('Library Prep'!$C$6 &lt;&gt; "CD", LEN('Library Prep'!$D26)&gt;0), 'Library Prep'!$D26, "")</f>
        <v/>
      </c>
    </row>
    <row r="30" spans="1:9">
      <c r="A30" t="str">
        <f>IF(AND(LEN(TRIM('Library Prep'!$C$2)) &gt; 0, LEN(TRIM('Library Prep'!$B27))&gt;0), 'Library Prep'!$B27 &amp; "-" &amp; 'Library Prep'!$C$2, "")</f>
        <v>94-01-2A-M3235-25-009</v>
      </c>
      <c r="C30" t="str">
        <f>IF(AND(LEN('Library Prep'!$K27)&gt;0, LEN(TRIM('Library Prep'!$C$6)) &gt; 0), IF('Library Prep'!$C$6="CD", 'Library Prep'!$K27, LEFT('Library Prep'!$K27, 1)), "")</f>
        <v>A</v>
      </c>
      <c r="D30" t="str">
        <f>IF(LEN($C30)=0, "", IF('Library Prep'!$C$6 = "CD", VLOOKUP($C30, Indices!$F$2:$H$97, 2, FALSE), RIGHT('Library Prep'!$K27, 3)))</f>
        <v>H06</v>
      </c>
      <c r="E30" t="str">
        <f>IF(LEN(D30)=0,"",IF('Library Prep'!$C$6="CD", VLOOKUP(D30, Indices!$A:$B, 2, FALSE), LEFT(VLOOKUP(C30 &amp; "-" &amp; D30, Indices!$I:$M, MATCH('Library Prep'!$C$6 &amp; "-i7",Indices!$I$1:$M$1, 0), FALSE), LEN(VLOOKUP(C30 &amp; "-" &amp; D30, Indices!$I:$M, MATCH('Library Prep'!$C$6 &amp; "-i7",Indices!$I$1:$M$1, 0), FALSE))-2)))</f>
        <v>UDP0048</v>
      </c>
      <c r="F30" t="str">
        <f>IF(LEN($C30)=0,"",IF('Library Prep'!$C$6="CD",VLOOKUP($C30,Indices!$F$2:$H$97,3,FALSE),VLOOKUP(E30&amp;"-7",Indices!$A:$B,2,FALSE)))</f>
        <v>CAGTGGCACT</v>
      </c>
      <c r="G30" t="str">
        <f>IF(AND('Library Prep'!$C$6="CD", LEN(F30)&gt;0), VLOOKUP(F30, Indices!$A:$B, 2, FALSE), E30)</f>
        <v>UDP0048</v>
      </c>
      <c r="H30" t="str">
        <f>IF(LEN($C30)=0,"",IF('Library Prep'!$C$6="CD",VLOOKUP($C30,Indices!$F$2:$H$97,3,FALSE),VLOOKUP(G30&amp;"-5",Indices!$A:$B,2,FALSE)))</f>
        <v>TAACAATAGG</v>
      </c>
      <c r="I30" t="str">
        <f>IF(AND('Library Prep'!$C$6 &lt;&gt; "CD", LEN('Library Prep'!$D27)&gt;0), 'Library Prep'!$D27, "")</f>
        <v/>
      </c>
    </row>
    <row r="31" spans="1:9">
      <c r="A31" t="str">
        <f>IF(AND(LEN(TRIM('Library Prep'!$C$2)) &gt; 0, LEN(TRIM('Library Prep'!$B28))&gt;0), 'Library Prep'!$B28 &amp; "-" &amp; 'Library Prep'!$C$2, "")</f>
        <v>94-01-2B-M3235-25-009</v>
      </c>
      <c r="C31" t="str">
        <f>IF(AND(LEN('Library Prep'!$K28)&gt;0, LEN(TRIM('Library Prep'!$C$6)) &gt; 0), IF('Library Prep'!$C$6="CD", 'Library Prep'!$K28, LEFT('Library Prep'!$K28, 1)), "")</f>
        <v>A</v>
      </c>
      <c r="D31" t="str">
        <f>IF(LEN($C31)=0, "", IF('Library Prep'!$C$6 = "CD", VLOOKUP($C31, Indices!$F$2:$H$97, 2, FALSE), RIGHT('Library Prep'!$K28, 3)))</f>
        <v>A07</v>
      </c>
      <c r="E31" t="str">
        <f>IF(LEN(D31)=0,"",IF('Library Prep'!$C$6="CD", VLOOKUP(D31, Indices!$A:$B, 2, FALSE), LEFT(VLOOKUP(C31 &amp; "-" &amp; D31, Indices!$I:$M, MATCH('Library Prep'!$C$6 &amp; "-i7",Indices!$I$1:$M$1, 0), FALSE), LEN(VLOOKUP(C31 &amp; "-" &amp; D31, Indices!$I:$M, MATCH('Library Prep'!$C$6 &amp; "-i7",Indices!$I$1:$M$1, 0), FALSE))-2)))</f>
        <v>UDP0049</v>
      </c>
      <c r="F31" t="str">
        <f>IF(LEN($C31)=0,"",IF('Library Prep'!$C$6="CD",VLOOKUP($C31,Indices!$F$2:$H$97,3,FALSE),VLOOKUP(E31&amp;"-7",Indices!$A:$B,2,FALSE)))</f>
        <v>AGTGTTGCAC</v>
      </c>
      <c r="G31" t="str">
        <f>IF(AND('Library Prep'!$C$6="CD", LEN(F31)&gt;0), VLOOKUP(F31, Indices!$A:$B, 2, FALSE), E31)</f>
        <v>UDP0049</v>
      </c>
      <c r="H31" t="str">
        <f>IF(LEN($C31)=0,"",IF('Library Prep'!$C$6="CD",VLOOKUP($C31,Indices!$F$2:$H$97,3,FALSE),VLOOKUP(G31&amp;"-5",Indices!$A:$B,2,FALSE)))</f>
        <v>CTGGTACACG</v>
      </c>
      <c r="I31" t="str">
        <f>IF(AND('Library Prep'!$C$6 &lt;&gt; "CD", LEN('Library Prep'!$D28)&gt;0), 'Library Prep'!$D28, "")</f>
        <v/>
      </c>
    </row>
    <row r="32" spans="1:9">
      <c r="A32" t="str">
        <f>IF(AND(LEN(TRIM('Library Prep'!$C$2)) &gt; 0, LEN(TRIM('Library Prep'!$B29))&gt;0), 'Library Prep'!$B29 &amp; "-" &amp; 'Library Prep'!$C$2, "")</f>
        <v>74-1170-M3235-25-009</v>
      </c>
      <c r="C32" t="str">
        <f>IF(AND(LEN('Library Prep'!$K29)&gt;0, LEN(TRIM('Library Prep'!$C$6)) &gt; 0), IF('Library Prep'!$C$6="CD", 'Library Prep'!$K29, LEFT('Library Prep'!$K29, 1)), "")</f>
        <v>A</v>
      </c>
      <c r="D32" t="str">
        <f>IF(LEN($C32)=0, "", IF('Library Prep'!$C$6 = "CD", VLOOKUP($C32, Indices!$F$2:$H$97, 2, FALSE), RIGHT('Library Prep'!$K29, 3)))</f>
        <v>B07</v>
      </c>
      <c r="E32" t="str">
        <f>IF(LEN(D32)=0,"",IF('Library Prep'!$C$6="CD", VLOOKUP(D32, Indices!$A:$B, 2, FALSE), LEFT(VLOOKUP(C32 &amp; "-" &amp; D32, Indices!$I:$M, MATCH('Library Prep'!$C$6 &amp; "-i7",Indices!$I$1:$M$1, 0), FALSE), LEN(VLOOKUP(C32 &amp; "-" &amp; D32, Indices!$I:$M, MATCH('Library Prep'!$C$6 &amp; "-i7",Indices!$I$1:$M$1, 0), FALSE))-2)))</f>
        <v>UDP0050</v>
      </c>
      <c r="F32" t="str">
        <f>IF(LEN($C32)=0,"",IF('Library Prep'!$C$6="CD",VLOOKUP($C32,Indices!$F$2:$H$97,3,FALSE),VLOOKUP(E32&amp;"-7",Indices!$A:$B,2,FALSE)))</f>
        <v>GACACCATGT</v>
      </c>
      <c r="G32" t="str">
        <f>IF(AND('Library Prep'!$C$6="CD", LEN(F32)&gt;0), VLOOKUP(F32, Indices!$A:$B, 2, FALSE), E32)</f>
        <v>UDP0050</v>
      </c>
      <c r="H32" t="str">
        <f>IF(LEN($C32)=0,"",IF('Library Prep'!$C$6="CD",VLOOKUP($C32,Indices!$F$2:$H$97,3,FALSE),VLOOKUP(G32&amp;"-5",Indices!$A:$B,2,FALSE)))</f>
        <v>TCAACGTGTA</v>
      </c>
      <c r="I32" t="str">
        <f>IF(AND('Library Prep'!$C$6 &lt;&gt; "CD", LEN('Library Prep'!$D29)&gt;0), 'Library Prep'!$D29, "")</f>
        <v/>
      </c>
    </row>
    <row r="33" spans="1:9">
      <c r="A33" t="str">
        <f>IF(AND(LEN(TRIM('Library Prep'!$C$2)) &gt; 0, LEN(TRIM('Library Prep'!$B30))&gt;0), 'Library Prep'!$B30 &amp; "-" &amp; 'Library Prep'!$C$2, "")</f>
        <v>NCTC-9728-M3235-25-009</v>
      </c>
      <c r="C33" t="str">
        <f>IF(AND(LEN('Library Prep'!$K30)&gt;0, LEN(TRIM('Library Prep'!$C$6)) &gt; 0), IF('Library Prep'!$C$6="CD", 'Library Prep'!$K30, LEFT('Library Prep'!$K30, 1)), "")</f>
        <v>A</v>
      </c>
      <c r="D33" t="str">
        <f>IF(LEN($C33)=0, "", IF('Library Prep'!$C$6 = "CD", VLOOKUP($C33, Indices!$F$2:$H$97, 2, FALSE), RIGHT('Library Prep'!$K30, 3)))</f>
        <v>C07</v>
      </c>
      <c r="E33" t="str">
        <f>IF(LEN(D33)=0,"",IF('Library Prep'!$C$6="CD", VLOOKUP(D33, Indices!$A:$B, 2, FALSE), LEFT(VLOOKUP(C33 &amp; "-" &amp; D33, Indices!$I:$M, MATCH('Library Prep'!$C$6 &amp; "-i7",Indices!$I$1:$M$1, 0), FALSE), LEN(VLOOKUP(C33 &amp; "-" &amp; D33, Indices!$I:$M, MATCH('Library Prep'!$C$6 &amp; "-i7",Indices!$I$1:$M$1, 0), FALSE))-2)))</f>
        <v>UDP0051</v>
      </c>
      <c r="F33" t="str">
        <f>IF(LEN($C33)=0,"",IF('Library Prep'!$C$6="CD",VLOOKUP($C33,Indices!$F$2:$H$97,3,FALSE),VLOOKUP(E33&amp;"-7",Indices!$A:$B,2,FALSE)))</f>
        <v>CCTGTCTGTC</v>
      </c>
      <c r="G33" t="str">
        <f>IF(AND('Library Prep'!$C$6="CD", LEN(F33)&gt;0), VLOOKUP(F33, Indices!$A:$B, 2, FALSE), E33)</f>
        <v>UDP0051</v>
      </c>
      <c r="H33" t="str">
        <f>IF(LEN($C33)=0,"",IF('Library Prep'!$C$6="CD",VLOOKUP($C33,Indices!$F$2:$H$97,3,FALSE),VLOOKUP(G33&amp;"-5",Indices!$A:$B,2,FALSE)))</f>
        <v>ACTGTTGTGA</v>
      </c>
      <c r="I33" t="str">
        <f>IF(AND('Library Prep'!$C$6 &lt;&gt; "CD", LEN('Library Prep'!$D30)&gt;0), 'Library Prep'!$D30, "")</f>
        <v/>
      </c>
    </row>
    <row r="34" spans="1:9">
      <c r="A34" t="str">
        <f>IF(AND(LEN(TRIM('Library Prep'!$C$2)) &gt; 0, LEN(TRIM('Library Prep'!$B31))&gt;0), 'Library Prep'!$B31 &amp; "-" &amp; 'Library Prep'!$C$2, "")</f>
        <v>2011L-2624-060525-M3235-25-009</v>
      </c>
      <c r="C34" t="str">
        <f>IF(AND(LEN('Library Prep'!$K31)&gt;0, LEN(TRIM('Library Prep'!$C$6)) &gt; 0), IF('Library Prep'!$C$6="CD", 'Library Prep'!$K31, LEFT('Library Prep'!$K31, 1)), "")</f>
        <v>A</v>
      </c>
      <c r="D34" t="str">
        <f>IF(LEN($C34)=0, "", IF('Library Prep'!$C$6 = "CD", VLOOKUP($C34, Indices!$F$2:$H$97, 2, FALSE), RIGHT('Library Prep'!$K31, 3)))</f>
        <v>D07</v>
      </c>
      <c r="E34" t="str">
        <f>IF(LEN(D34)=0,"",IF('Library Prep'!$C$6="CD", VLOOKUP(D34, Indices!$A:$B, 2, FALSE), LEFT(VLOOKUP(C34 &amp; "-" &amp; D34, Indices!$I:$M, MATCH('Library Prep'!$C$6 &amp; "-i7",Indices!$I$1:$M$1, 0), FALSE), LEN(VLOOKUP(C34 &amp; "-" &amp; D34, Indices!$I:$M, MATCH('Library Prep'!$C$6 &amp; "-i7",Indices!$I$1:$M$1, 0), FALSE))-2)))</f>
        <v>UDP0052</v>
      </c>
      <c r="F34" t="str">
        <f>IF(LEN($C34)=0,"",IF('Library Prep'!$C$6="CD",VLOOKUP($C34,Indices!$F$2:$H$97,3,FALSE),VLOOKUP(E34&amp;"-7",Indices!$A:$B,2,FALSE)))</f>
        <v>TGATGTAAGA</v>
      </c>
      <c r="G34" t="str">
        <f>IF(AND('Library Prep'!$C$6="CD", LEN(F34)&gt;0), VLOOKUP(F34, Indices!$A:$B, 2, FALSE), E34)</f>
        <v>UDP0052</v>
      </c>
      <c r="H34" t="str">
        <f>IF(LEN($C34)=0,"",IF('Library Prep'!$C$6="CD",VLOOKUP($C34,Indices!$F$2:$H$97,3,FALSE),VLOOKUP(G34&amp;"-5",Indices!$A:$B,2,FALSE)))</f>
        <v>GTGCGTCCTT</v>
      </c>
      <c r="I34" t="str">
        <f>IF(AND('Library Prep'!$C$6 &lt;&gt; "CD", LEN('Library Prep'!$D31)&gt;0), 'Library Prep'!$D31, "")</f>
        <v/>
      </c>
    </row>
    <row r="35" spans="1:9">
      <c r="A35" t="str">
        <f>IF(AND(LEN(TRIM('Library Prep'!$C$2)) &gt; 0, LEN(TRIM('Library Prep'!$B32))&gt;0), 'Library Prep'!$B32 &amp; "-" &amp; 'Library Prep'!$C$2, "")</f>
        <v>D2371-060525-M3235-25-009</v>
      </c>
      <c r="C35" t="str">
        <f>IF(AND(LEN('Library Prep'!$K32)&gt;0, LEN(TRIM('Library Prep'!$C$6)) &gt; 0), IF('Library Prep'!$C$6="CD", 'Library Prep'!$K32, LEFT('Library Prep'!$K32, 1)), "")</f>
        <v>A</v>
      </c>
      <c r="D35" t="str">
        <f>IF(LEN($C35)=0, "", IF('Library Prep'!$C$6 = "CD", VLOOKUP($C35, Indices!$F$2:$H$97, 2, FALSE), RIGHT('Library Prep'!$K32, 3)))</f>
        <v>E07</v>
      </c>
      <c r="E35" t="str">
        <f>IF(LEN(D35)=0,"",IF('Library Prep'!$C$6="CD", VLOOKUP(D35, Indices!$A:$B, 2, FALSE), LEFT(VLOOKUP(C35 &amp; "-" &amp; D35, Indices!$I:$M, MATCH('Library Prep'!$C$6 &amp; "-i7",Indices!$I$1:$M$1, 0), FALSE), LEN(VLOOKUP(C35 &amp; "-" &amp; D35, Indices!$I:$M, MATCH('Library Prep'!$C$6 &amp; "-i7",Indices!$I$1:$M$1, 0), FALSE))-2)))</f>
        <v>UDP0053V3</v>
      </c>
      <c r="F35" t="str">
        <f>IF(LEN($C35)=0,"",IF('Library Prep'!$C$6="CD",VLOOKUP($C35,Indices!$F$2:$H$97,3,FALSE),VLOOKUP(E35&amp;"-7",Indices!$A:$B,2,FALSE)))</f>
        <v>TAGTTCGGTA</v>
      </c>
      <c r="G35" t="str">
        <f>IF(AND('Library Prep'!$C$6="CD", LEN(F35)&gt;0), VLOOKUP(F35, Indices!$A:$B, 2, FALSE), E35)</f>
        <v>UDP0053V3</v>
      </c>
      <c r="H35" t="str">
        <f>IF(LEN($C35)=0,"",IF('Library Prep'!$C$6="CD",VLOOKUP($C35,Indices!$F$2:$H$97,3,FALSE),VLOOKUP(G35&amp;"-5",Indices!$A:$B,2,FALSE)))</f>
        <v>CCATGTGTAG</v>
      </c>
      <c r="I35" t="str">
        <f>IF(AND('Library Prep'!$C$6 &lt;&gt; "CD", LEN('Library Prep'!$D32)&gt;0), 'Library Prep'!$D32, "")</f>
        <v/>
      </c>
    </row>
    <row r="36" spans="1:9">
      <c r="A36" t="str">
        <f>IF(AND(LEN(TRIM('Library Prep'!$C$2)) &gt; 0, LEN(TRIM('Library Prep'!$B33))&gt;0), 'Library Prep'!$B33 &amp; "-" &amp; 'Library Prep'!$C$2, "")</f>
        <v/>
      </c>
      <c r="C36" t="str">
        <f>IF(AND(LEN('Library Prep'!$K33)&gt;0, LEN(TRIM('Library Prep'!$C$6)) &gt; 0), IF('Library Prep'!$C$6="CD", 'Library Prep'!$K33, LEFT('Library Prep'!$K33, 1)), "")</f>
        <v/>
      </c>
      <c r="D36" t="str">
        <f>IF(LEN($C36)=0, "", IF('Library Prep'!$C$6 = "CD", VLOOKUP($C36, Indices!$F$2:$H$97, 2, FALSE), RIGHT('Library Prep'!$K33,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Prep'!$C$6="CD",VLOOKUP($C36,Indices!$F$2:$H$97,3,FALSE),VLOOKUP(G36&amp;"-5",Indices!$A:$B,2,FALSE)))</f>
        <v/>
      </c>
      <c r="I36" t="str">
        <f>IF(AND('Library Prep'!$C$6 &lt;&gt; "CD", LEN('Library Prep'!$D33)&gt;0), 'Library Prep'!$D33, "")</f>
        <v/>
      </c>
    </row>
    <row r="37" spans="1:9">
      <c r="A37" t="str">
        <f>IF(AND(LEN(TRIM('Library Prep'!$C$2)) &gt; 0, LEN(TRIM('Library Prep'!$B34))&gt;0), 'Library Prep'!$B34 &amp; "-" &amp; 'Library Prep'!$C$2, "")</f>
        <v/>
      </c>
      <c r="C37" t="str">
        <f>IF(AND(LEN('Library Prep'!$K34)&gt;0, LEN(TRIM('Library Prep'!$C$6)) &gt; 0), IF('Library Prep'!$C$6="CD", 'Library Prep'!$K34, LEFT('Library Prep'!$K34, 1)), "")</f>
        <v/>
      </c>
      <c r="D37" t="str">
        <f>IF(LEN($C37)=0, "", IF('Library Prep'!$C$6 = "CD", VLOOKUP($C37, Indices!$F$2:$H$97, 2, FALSE), RIGHT('Library Prep'!$K34,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Prep'!$C$6="CD",VLOOKUP($C37,Indices!$F$2:$H$97,3,FALSE),VLOOKUP(G37&amp;"-5",Indices!$A:$B,2,FALSE)))</f>
        <v/>
      </c>
      <c r="I37" t="str">
        <f>IF(AND('Library Prep'!$C$6 &lt;&gt; "CD", LEN('Library Prep'!$D34)&gt;0), 'Library Prep'!$D34, "")</f>
        <v/>
      </c>
    </row>
    <row r="38" spans="1:9">
      <c r="A38" t="str">
        <f>IF(AND(LEN(TRIM('Library Prep'!$C$2)) &gt; 0, LEN(TRIM('Library Prep'!$B35))&gt;0), 'Library Prep'!$B35 &amp; "-" &amp; 'Library Prep'!$C$2, "")</f>
        <v/>
      </c>
      <c r="C38" t="str">
        <f>IF(AND(LEN('Library Prep'!$K35)&gt;0, LEN(TRIM('Library Prep'!$C$6)) &gt; 0), IF('Library Prep'!$C$6="CD", 'Library Prep'!$K35, LEFT('Library Prep'!$K35, 1)), "")</f>
        <v/>
      </c>
      <c r="D38" t="str">
        <f>IF(LEN($C38)=0, "", IF('Library Prep'!$C$6 = "CD", VLOOKUP($C38, Indices!$F$2:$H$97, 2, FALSE), RIGHT('Library Prep'!$K35,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Prep'!$C$6="CD",VLOOKUP($C38,Indices!$F$2:$H$97,3,FALSE),VLOOKUP(G38&amp;"-5",Indices!$A:$B,2,FALSE)))</f>
        <v/>
      </c>
      <c r="I38" t="str">
        <f>IF(AND('Library Prep'!$C$6 &lt;&gt; "CD", LEN('Library Prep'!$D35)&gt;0), 'Library Prep'!$D35, "")</f>
        <v/>
      </c>
    </row>
    <row r="39" spans="1:9">
      <c r="A39" t="str">
        <f>IF(AND(LEN(TRIM('Library Prep'!$C$2)) &gt; 0, LEN(TRIM('Library Prep'!$B36))&gt;0), 'Library Prep'!$B36 &amp; "-" &amp; 'Library Prep'!$C$2, "")</f>
        <v/>
      </c>
      <c r="C39" t="str">
        <f>IF(AND(LEN('Library Prep'!$K36)&gt;0, LEN(TRIM('Library Prep'!$C$6)) &gt; 0), IF('Library Prep'!$C$6="CD", 'Library Prep'!$K36, LEFT('Library Prep'!$K36, 1)), "")</f>
        <v/>
      </c>
      <c r="D39" t="str">
        <f>IF(LEN($C39)=0, "", IF('Library Prep'!$C$6 = "CD", VLOOKUP($C39, Indices!$F$2:$H$97, 2, FALSE), RIGHT('Library Prep'!$K36,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Prep'!$C$6="CD",VLOOKUP($C39,Indices!$F$2:$H$97,3,FALSE),VLOOKUP(G39&amp;"-5",Indices!$A:$B,2,FALSE)))</f>
        <v/>
      </c>
      <c r="I39" t="str">
        <f>IF(AND('Library Prep'!$C$6 &lt;&gt; "CD", LEN('Library Prep'!$D36)&gt;0), 'Library Prep'!$D36, "")</f>
        <v/>
      </c>
    </row>
    <row r="40" spans="1:9">
      <c r="A40" t="str">
        <f>IF(AND(LEN(TRIM('Library Prep'!$C$2)) &gt; 0, LEN(TRIM('Library Prep'!$B37))&gt;0), 'Library Prep'!$B37 &amp; "-" &amp; 'Library Prep'!$C$2, "")</f>
        <v/>
      </c>
      <c r="C40" t="str">
        <f>IF(AND(LEN('Library Prep'!$K37)&gt;0, LEN(TRIM('Library Prep'!$C$6)) &gt; 0), IF('Library Prep'!$C$6="CD", 'Library Prep'!$K37, LEFT('Library Prep'!$K37, 1)), "")</f>
        <v/>
      </c>
      <c r="D40" t="str">
        <f>IF(LEN($C40)=0, "", IF('Library Prep'!$C$6 = "CD", VLOOKUP($C40, Indices!$F$2:$H$97, 2, FALSE), RIGHT('Library Prep'!$K37,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Prep'!$C$6="CD",VLOOKUP($C40,Indices!$F$2:$H$97,3,FALSE),VLOOKUP(G40&amp;"-5",Indices!$A:$B,2,FALSE)))</f>
        <v/>
      </c>
      <c r="I40" t="str">
        <f>IF(AND('Library Prep'!$C$6 &lt;&gt; "CD", LEN('Library Prep'!$D37)&gt;0), 'Library Prep'!$D37, "")</f>
        <v/>
      </c>
    </row>
    <row r="41" spans="1:9">
      <c r="A41" t="str">
        <f>IF(AND(LEN(TRIM('Library Prep'!$C$2)) &gt; 0, LEN(TRIM('Library Prep'!$B38))&gt;0), 'Library Prep'!$B38 &amp; "-" &amp; 'Library Prep'!$C$2, "")</f>
        <v/>
      </c>
      <c r="C41" t="str">
        <f>IF(AND(LEN('Library Prep'!$K38)&gt;0, LEN(TRIM('Library Prep'!$C$6)) &gt; 0), IF('Library Prep'!$C$6="CD", 'Library Prep'!$K38, LEFT('Library Prep'!$K38, 1)), "")</f>
        <v/>
      </c>
      <c r="D41" t="str">
        <f>IF(LEN($C41)=0, "", IF('Library Prep'!$C$6 = "CD", VLOOKUP($C41, Indices!$F$2:$H$97, 2, FALSE), RIGHT('Library Prep'!$K38,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Prep'!$C$6="CD",VLOOKUP($C41,Indices!$F$2:$H$97,3,FALSE),VLOOKUP(G41&amp;"-5",Indices!$A:$B,2,FALSE)))</f>
        <v/>
      </c>
      <c r="I41" t="str">
        <f>IF(AND('Library Prep'!$C$6 &lt;&gt; "CD", LEN('Library Prep'!$D38)&gt;0), 'Library Prep'!$D38, "")</f>
        <v/>
      </c>
    </row>
    <row r="42" spans="1:9">
      <c r="A42" t="str">
        <f>IF(AND(LEN(TRIM('Library Prep'!$C$2)) &gt; 0, LEN(TRIM('Library Prep'!$B39))&gt;0), 'Library Prep'!$B39 &amp; "-" &amp; 'Library Prep'!$C$2, "")</f>
        <v/>
      </c>
      <c r="C42" t="str">
        <f>IF(AND(LEN('Library Prep'!$K39)&gt;0, LEN(TRIM('Library Prep'!$C$6)) &gt; 0), IF('Library Prep'!$C$6="CD", 'Library Prep'!$K39, LEFT('Library Prep'!$K39, 1)), "")</f>
        <v/>
      </c>
      <c r="D42" t="str">
        <f>IF(LEN($C42)=0, "", IF('Library Prep'!$C$6 = "CD", VLOOKUP($C42, Indices!$F$2:$H$97, 2, FALSE), RIGHT('Library Prep'!$K39,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Prep'!$C$6="CD",VLOOKUP($C42,Indices!$F$2:$H$97,3,FALSE),VLOOKUP(G42&amp;"-5",Indices!$A:$B,2,FALSE)))</f>
        <v/>
      </c>
      <c r="I42" t="str">
        <f>IF(AND('Library Prep'!$C$6 &lt;&gt; "CD", LEN('Library Prep'!$D39)&gt;0), 'Library Prep'!$D39, "")</f>
        <v/>
      </c>
    </row>
    <row r="43" spans="1:9">
      <c r="A43" t="str">
        <f>IF(AND(LEN(TRIM('Library Prep'!$C$2)) &gt; 0, LEN(TRIM('Library Prep'!$B40))&gt;0), 'Library Prep'!$B40 &amp; "-" &amp; 'Library Prep'!$C$2, "")</f>
        <v/>
      </c>
      <c r="C43" t="str">
        <f>IF(AND(LEN('Library Prep'!$K40)&gt;0, LEN(TRIM('Library Prep'!$C$6)) &gt; 0), IF('Library Prep'!$C$6="CD", 'Library Prep'!$K40, LEFT('Library Prep'!$K40, 1)), "")</f>
        <v/>
      </c>
      <c r="D43" t="str">
        <f>IF(LEN($C43)=0, "", IF('Library Prep'!$C$6 = "CD", VLOOKUP($C43, Indices!$F$2:$H$97, 2, FALSE), RIGHT('Library Prep'!$K40,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Prep'!$C$6="CD",VLOOKUP($C43,Indices!$F$2:$H$97,3,FALSE),VLOOKUP(G43&amp;"-5",Indices!$A:$B,2,FALSE)))</f>
        <v/>
      </c>
      <c r="I43" t="str">
        <f>IF(AND('Library Prep'!$C$6 &lt;&gt; "CD", LEN('Library Prep'!$D40)&gt;0), 'Library Prep'!$D40, "")</f>
        <v/>
      </c>
    </row>
    <row r="44" spans="1:9">
      <c r="A44" t="str">
        <f>IF(AND(LEN(TRIM('Library Prep'!$C$2)) &gt; 0, LEN(TRIM('Library Prep'!$B41))&gt;0), 'Library Prep'!$B41 &amp; "-" &amp; 'Library Prep'!$C$2, "")</f>
        <v/>
      </c>
      <c r="C44" t="str">
        <f>IF(AND(LEN('Library Prep'!$K41)&gt;0, LEN(TRIM('Library Prep'!$C$6)) &gt; 0), IF('Library Prep'!$C$6="CD", 'Library Prep'!$K41, LEFT('Library Prep'!$K41, 1)), "")</f>
        <v/>
      </c>
      <c r="D44" t="str">
        <f>IF(LEN($C44)=0, "", IF('Library Prep'!$C$6 = "CD", VLOOKUP($C44, Indices!$F$2:$H$97, 2, FALSE), RIGHT('Library Prep'!$K41,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Prep'!$C$6="CD",VLOOKUP($C44,Indices!$F$2:$H$97,3,FALSE),VLOOKUP(G44&amp;"-5",Indices!$A:$B,2,FALSE)))</f>
        <v/>
      </c>
      <c r="I44" t="str">
        <f>IF(AND('Library Prep'!$C$6 &lt;&gt; "CD", LEN('Library Prep'!$D41)&gt;0), 'Library Prep'!$D41, "")</f>
        <v/>
      </c>
    </row>
    <row r="45" spans="1:9">
      <c r="A45" t="str">
        <f>IF(AND(LEN(TRIM('Library Prep'!$C$2)) &gt; 0, LEN(TRIM('Library Prep'!$B42))&gt;0), 'Library Prep'!$B42 &amp; "-" &amp; 'Library Prep'!$C$2, "")</f>
        <v/>
      </c>
      <c r="C45" t="str">
        <f>IF(AND(LEN('Library Prep'!$K42)&gt;0, LEN(TRIM('Library Prep'!$C$6)) &gt; 0), IF('Library Prep'!$C$6="CD", 'Library Prep'!$K42, LEFT('Library Prep'!$K42, 1)), "")</f>
        <v/>
      </c>
      <c r="D45" t="str">
        <f>IF(LEN($C45)=0, "", IF('Library Prep'!$C$6 = "CD", VLOOKUP($C45, Indices!$F$2:$H$97, 2, FALSE), RIGHT('Library Prep'!$K42,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Prep'!$C$6="CD",VLOOKUP($C45,Indices!$F$2:$H$97,3,FALSE),VLOOKUP(G45&amp;"-5",Indices!$A:$B,2,FALSE)))</f>
        <v/>
      </c>
      <c r="I45" t="str">
        <f>IF(AND('Library Prep'!$C$6 &lt;&gt; "CD", LEN('Library Prep'!$D42)&gt;0), 'Library Prep'!$D42, "")</f>
        <v/>
      </c>
    </row>
    <row r="46" spans="1:9">
      <c r="A46" t="str">
        <f>IF(AND(LEN(TRIM('Library Prep'!$C$2)) &gt; 0, LEN(TRIM('Library Prep'!$B43))&gt;0), 'Library Prep'!$B43 &amp; "-" &amp; 'Library Prep'!$C$2, "")</f>
        <v/>
      </c>
      <c r="C46" t="str">
        <f>IF(AND(LEN('Library Prep'!$K43)&gt;0, LEN(TRIM('Library Prep'!$C$6)) &gt; 0), IF('Library Prep'!$C$6="CD", 'Library Prep'!$K43, LEFT('Library Prep'!$K43, 1)), "")</f>
        <v/>
      </c>
      <c r="D46" t="str">
        <f>IF(LEN($C46)=0, "", IF('Library Prep'!$C$6 = "CD", VLOOKUP($C46, Indices!$F$2:$H$97, 2, FALSE), RIGHT('Library Prep'!$K43,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Prep'!$C$6="CD",VLOOKUP($C46,Indices!$F$2:$H$97,3,FALSE),VLOOKUP(G46&amp;"-5",Indices!$A:$B,2,FALSE)))</f>
        <v/>
      </c>
      <c r="I46" t="str">
        <f>IF(AND('Library Prep'!$C$6 &lt;&gt; "CD", LEN('Library Prep'!$D43)&gt;0), 'Library Prep'!$D43, "")</f>
        <v/>
      </c>
    </row>
    <row r="47" spans="1:9">
      <c r="A47" t="str">
        <f>IF(AND(LEN(TRIM('Library Prep'!$C$2)) &gt; 0, LEN(TRIM('Library Prep'!$B44))&gt;0), 'Library Prep'!$B44 &amp; "-" &amp; 'Library Prep'!$C$2, "")</f>
        <v/>
      </c>
      <c r="C47" t="str">
        <f>IF(AND(LEN('Library Prep'!$K44)&gt;0, LEN(TRIM('Library Prep'!$C$6)) &gt; 0), IF('Library Prep'!$C$6="CD", 'Library Prep'!$K44, LEFT('Library Prep'!$K44, 1)), "")</f>
        <v/>
      </c>
      <c r="D47" t="str">
        <f>IF(LEN($C47)=0, "", IF('Library Prep'!$C$6 = "CD", VLOOKUP($C47, Indices!$F$2:$H$97, 2, FALSE), RIGHT('Library Prep'!$K44,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Prep'!$C$6="CD",VLOOKUP($C47,Indices!$F$2:$H$97,3,FALSE),VLOOKUP(G47&amp;"-5",Indices!$A:$B,2,FALSE)))</f>
        <v/>
      </c>
      <c r="I47" t="str">
        <f>IF(AND('Library Prep'!$C$6 &lt;&gt; "CD", LEN('Library Prep'!$D44)&gt;0), 'Library Prep'!$D44, "")</f>
        <v/>
      </c>
    </row>
    <row r="48" spans="1:9">
      <c r="A48" t="str">
        <f>IF(AND(LEN(TRIM('Library Prep'!$C$2)) &gt; 0, LEN(TRIM('Library Prep'!$B45))&gt;0), 'Library Prep'!$B45 &amp; "-" &amp; 'Library Prep'!$C$2, "")</f>
        <v/>
      </c>
      <c r="C48" t="str">
        <f>IF(AND(LEN('Library Prep'!$K45)&gt;0, LEN(TRIM('Library Prep'!$C$6)) &gt; 0), IF('Library Prep'!$C$6="CD", 'Library Prep'!$K45, LEFT('Library Prep'!$K45, 1)), "")</f>
        <v/>
      </c>
      <c r="D48" t="str">
        <f>IF(LEN($C48)=0, "", IF('Library Prep'!$C$6 = "CD", VLOOKUP($C48, Indices!$F$2:$H$97, 2, FALSE), RIGHT('Library Prep'!$K45,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Prep'!$C$6="CD",VLOOKUP($C48,Indices!$F$2:$H$97,3,FALSE),VLOOKUP(G48&amp;"-5",Indices!$A:$B,2,FALSE)))</f>
        <v/>
      </c>
      <c r="I48" t="str">
        <f>IF(AND('Library Prep'!$C$6 &lt;&gt; "CD", LEN('Library Prep'!$D45)&gt;0), 'Library Prep'!$D45, "")</f>
        <v/>
      </c>
    </row>
    <row r="49" spans="1:9">
      <c r="A49" t="str">
        <f>IF(AND(LEN(TRIM('Library Prep'!$C$2)) &gt; 0, LEN(TRIM('Library Prep'!$B46))&gt;0), 'Library Prep'!$B46 &amp; "-" &amp; 'Library Prep'!$C$2, "")</f>
        <v/>
      </c>
      <c r="C49" t="str">
        <f>IF(AND(LEN('Library Prep'!$K46)&gt;0, LEN(TRIM('Library Prep'!$C$6)) &gt; 0), IF('Library Prep'!$C$6="CD", 'Library Prep'!$K46, LEFT('Library Prep'!$K46, 1)), "")</f>
        <v/>
      </c>
      <c r="D49" t="str">
        <f>IF(LEN($C49)=0, "", IF('Library Prep'!$C$6 = "CD", VLOOKUP($C49, Indices!$F$2:$H$97, 2, FALSE), RIGHT('Library Prep'!$K46,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Prep'!$C$6="CD",VLOOKUP($C49,Indices!$F$2:$H$97,3,FALSE),VLOOKUP(G49&amp;"-5",Indices!$A:$B,2,FALSE)))</f>
        <v/>
      </c>
      <c r="I49" t="str">
        <f>IF(AND('Library Prep'!$C$6 &lt;&gt; "CD", LEN('Library Prep'!$D46)&gt;0), 'Library Prep'!$D46, "")</f>
        <v/>
      </c>
    </row>
    <row r="50" spans="1:9">
      <c r="A50" t="str">
        <f>IF(AND(LEN(TRIM('Library Prep'!$C$2)) &gt; 0, LEN(TRIM('Library Prep'!$B47))&gt;0), 'Library Prep'!$B47 &amp; "-" &amp; 'Library Prep'!$C$2, "")</f>
        <v/>
      </c>
      <c r="C50" t="str">
        <f>IF(AND(LEN('Library Prep'!$K47)&gt;0, LEN(TRIM('Library Prep'!$C$6)) &gt; 0), IF('Library Prep'!$C$6="CD", 'Library Prep'!$K47, LEFT('Library Prep'!$K47, 1)), "")</f>
        <v/>
      </c>
      <c r="D50" t="str">
        <f>IF(LEN($C50)=0, "", IF('Library Prep'!$C$6 = "CD", VLOOKUP($C50, Indices!$F$2:$H$97, 2, FALSE), RIGHT('Library Prep'!$K47,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Prep'!$C$6="CD",VLOOKUP($C50,Indices!$F$2:$H$97,3,FALSE),VLOOKUP(G50&amp;"-5",Indices!$A:$B,2,FALSE)))</f>
        <v/>
      </c>
      <c r="I50" t="str">
        <f>IF(AND('Library Prep'!$C$6 &lt;&gt; "CD", LEN('Library Prep'!$D47)&gt;0), 'Library Prep'!$D47, "")</f>
        <v/>
      </c>
    </row>
    <row r="51" spans="1:9">
      <c r="A51" t="str">
        <f>IF(AND(LEN(TRIM('Library Prep'!$C$2)) &gt; 0, LEN(TRIM('Library Prep'!$B48))&gt;0), 'Library Prep'!$B48 &amp; "-" &amp; 'Library Prep'!$C$2, "")</f>
        <v/>
      </c>
      <c r="C51" t="str">
        <f>IF(AND(LEN('Library Prep'!$K48)&gt;0, LEN(TRIM('Library Prep'!$C$6)) &gt; 0), IF('Library Prep'!$C$6="CD", 'Library Prep'!$K48, LEFT('Library Prep'!$K48, 1)), "")</f>
        <v/>
      </c>
      <c r="D51" t="str">
        <f>IF(LEN($C51)=0, "", IF('Library Prep'!$C$6 = "CD", VLOOKUP($C51, Indices!$F$2:$H$97, 2, FALSE), RIGHT('Library Prep'!$K48,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Prep'!$C$6="CD",VLOOKUP($C51,Indices!$F$2:$H$97,3,FALSE),VLOOKUP(G51&amp;"-5",Indices!$A:$B,2,FALSE)))</f>
        <v/>
      </c>
      <c r="I51" t="str">
        <f>IF(AND('Library Prep'!$C$6 &lt;&gt; "CD", LEN('Library Prep'!$D48)&gt;0), 'Library Prep'!$D48, "")</f>
        <v/>
      </c>
    </row>
    <row r="52" spans="1:9">
      <c r="A52" t="str">
        <f>IF(AND(LEN(TRIM('Library Prep'!$C$2)) &gt; 0, LEN(TRIM('Library Prep'!$B49))&gt;0), 'Library Prep'!$B49 &amp; "-" &amp; 'Library Prep'!$C$2, "")</f>
        <v/>
      </c>
      <c r="C52" t="str">
        <f>IF(AND(LEN('Library Prep'!$K49)&gt;0, LEN(TRIM('Library Prep'!$C$6)) &gt; 0), IF('Library Prep'!$C$6="CD", 'Library Prep'!$K49, LEFT('Library Prep'!$K49, 1)), "")</f>
        <v/>
      </c>
      <c r="D52" t="str">
        <f>IF(LEN($C52)=0, "", IF('Library Prep'!$C$6 = "CD", VLOOKUP($C52, Indices!$F$2:$H$97, 2, FALSE), RIGHT('Library Prep'!$K49,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Prep'!$C$6="CD",VLOOKUP($C52,Indices!$F$2:$H$97,3,FALSE),VLOOKUP(G52&amp;"-5",Indices!$A:$B,2,FALSE)))</f>
        <v/>
      </c>
      <c r="I52" t="str">
        <f>IF(AND('Library Prep'!$C$6 &lt;&gt; "CD", LEN('Library Prep'!$D49)&gt;0), 'Library Prep'!$D49, "")</f>
        <v/>
      </c>
    </row>
    <row r="53" spans="1:9">
      <c r="A53" t="str">
        <f>IF(AND(LEN(TRIM('Library Prep'!$C$2)) &gt; 0, LEN(TRIM('Library Prep'!$B50))&gt;0), 'Library Prep'!$B50 &amp; "-" &amp; 'Library Prep'!$C$2, "")</f>
        <v/>
      </c>
      <c r="C53" t="str">
        <f>IF(AND(LEN('Library Prep'!$K50)&gt;0, LEN(TRIM('Library Prep'!$C$6)) &gt; 0), IF('Library Prep'!$C$6="CD", 'Library Prep'!$K50, LEFT('Library Prep'!$K50, 1)), "")</f>
        <v/>
      </c>
      <c r="D53" t="str">
        <f>IF(LEN($C53)=0, "", IF('Library Prep'!$C$6 = "CD", VLOOKUP($C53, Indices!$F$2:$H$97, 2, FALSE), RIGHT('Library Prep'!$K50,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Prep'!$C$6="CD",VLOOKUP($C53,Indices!$F$2:$H$97,3,FALSE),VLOOKUP(G53&amp;"-5",Indices!$A:$B,2,FALSE)))</f>
        <v/>
      </c>
      <c r="I53" t="str">
        <f>IF(AND('Library Prep'!$C$6 &lt;&gt; "CD", LEN('Library Prep'!$D50)&gt;0), 'Library Prep'!$D50, "")</f>
        <v/>
      </c>
    </row>
    <row r="54" spans="1:9">
      <c r="A54" t="str">
        <f>IF(AND(LEN(TRIM('Library Prep'!$C$2)) &gt; 0, LEN(TRIM('Library Prep'!$B51))&gt;0), 'Library Prep'!$B51 &amp; "-" &amp; 'Library Prep'!$C$2, "")</f>
        <v/>
      </c>
      <c r="C54" t="str">
        <f>IF(AND(LEN('Library Prep'!$K51)&gt;0, LEN(TRIM('Library Prep'!$C$6)) &gt; 0), IF('Library Prep'!$C$6="CD", 'Library Prep'!$K51, LEFT('Library Prep'!$K51, 1)), "")</f>
        <v/>
      </c>
      <c r="D54" t="str">
        <f>IF(LEN($C54)=0, "", IF('Library Prep'!$C$6 = "CD", VLOOKUP($C54, Indices!$F$2:$H$97, 2, FALSE), RIGHT('Library Prep'!$K51,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Prep'!$C$6="CD",VLOOKUP($C54,Indices!$F$2:$H$97,3,FALSE),VLOOKUP(G54&amp;"-5",Indices!$A:$B,2,FALSE)))</f>
        <v/>
      </c>
      <c r="I54" t="str">
        <f>IF(AND('Library Prep'!$C$6 &lt;&gt; "CD", LEN('Library Prep'!$D51)&gt;0), 'Library Prep'!$D51, "")</f>
        <v/>
      </c>
    </row>
    <row r="55" spans="1:9">
      <c r="A55" t="str">
        <f>IF(AND(LEN(TRIM('Library Prep'!$C$2)) &gt; 0, LEN(TRIM('Library Prep'!$B52))&gt;0), 'Library Prep'!$B52 &amp; "-" &amp; 'Library Prep'!$C$2, "")</f>
        <v/>
      </c>
      <c r="C55" t="str">
        <f>IF(AND(LEN('Library Prep'!$K52)&gt;0, LEN(TRIM('Library Prep'!$C$6)) &gt; 0), IF('Library Prep'!$C$6="CD", 'Library Prep'!$K52, LEFT('Library Prep'!$K52, 1)), "")</f>
        <v/>
      </c>
      <c r="D55" t="str">
        <f>IF(LEN($C55)=0, "", IF('Library Prep'!$C$6 = "CD", VLOOKUP($C55, Indices!$F$2:$H$97, 2, FALSE), RIGHT('Library Prep'!$K52,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Prep'!$C$6="CD",VLOOKUP($C55,Indices!$F$2:$H$97,3,FALSE),VLOOKUP(G55&amp;"-5",Indices!$A:$B,2,FALSE)))</f>
        <v/>
      </c>
      <c r="I55" t="str">
        <f>IF(AND('Library Prep'!$C$6 &lt;&gt; "CD", LEN('Library Prep'!$D52)&gt;0), 'Library Prep'!$D52, "")</f>
        <v/>
      </c>
    </row>
    <row r="56" spans="1:9">
      <c r="A56" t="str">
        <f>IF(AND(LEN(TRIM('Library Prep'!$C$2)) &gt; 0, LEN(TRIM('Library Prep'!$B53))&gt;0), 'Library Prep'!$B53 &amp; "-" &amp; 'Library Prep'!$C$2, "")</f>
        <v/>
      </c>
      <c r="C56" t="str">
        <f>IF(AND(LEN('Library Prep'!$K53)&gt;0, LEN(TRIM('Library Prep'!$C$6)) &gt; 0), IF('Library Prep'!$C$6="CD", 'Library Prep'!$K53, LEFT('Library Prep'!$K53, 1)), "")</f>
        <v/>
      </c>
      <c r="D56" t="str">
        <f>IF(LEN($C56)=0, "", IF('Library Prep'!$C$6 = "CD", VLOOKUP($C56, Indices!$F$2:$H$97, 2, FALSE), RIGHT('Library Prep'!$K53,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Prep'!$C$6="CD",VLOOKUP($C56,Indices!$F$2:$H$97,3,FALSE),VLOOKUP(G56&amp;"-5",Indices!$A:$B,2,FALSE)))</f>
        <v/>
      </c>
      <c r="I56" t="str">
        <f>IF(AND('Library Prep'!$C$6 &lt;&gt; "CD", LEN('Library Prep'!$D53)&gt;0), 'Library Prep'!$D53, "")</f>
        <v/>
      </c>
    </row>
    <row r="57" spans="1:9">
      <c r="A57" t="str">
        <f>IF(AND(LEN(TRIM('Library Prep'!$C$2)) &gt; 0, LEN(TRIM('Library Prep'!$B54))&gt;0), 'Library Prep'!$B54 &amp; "-" &amp; 'Library Prep'!$C$2, "")</f>
        <v/>
      </c>
      <c r="C57" t="str">
        <f>IF(AND(LEN('Library Prep'!$K54)&gt;0, LEN(TRIM('Library Prep'!$C$6)) &gt; 0), IF('Library Prep'!$C$6="CD", 'Library Prep'!$K54, LEFT('Library Prep'!$K54, 1)), "")</f>
        <v/>
      </c>
      <c r="D57" t="str">
        <f>IF(LEN($C57)=0, "", IF('Library Prep'!$C$6 = "CD", VLOOKUP($C57, Indices!$F$2:$H$97, 2, FALSE), RIGHT('Library Prep'!$K54,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Prep'!$C$6="CD",VLOOKUP($C57,Indices!$F$2:$H$97,3,FALSE),VLOOKUP(G57&amp;"-5",Indices!$A:$B,2,FALSE)))</f>
        <v/>
      </c>
      <c r="I57" t="str">
        <f>IF(AND('Library Prep'!$C$6 &lt;&gt; "CD", LEN('Library Prep'!$D54)&gt;0), 'Library Prep'!$D54, "")</f>
        <v/>
      </c>
    </row>
    <row r="58" spans="1:9">
      <c r="A58" t="str">
        <f>IF(AND(LEN(TRIM('Library Prep'!$C$2)) &gt; 0, LEN(TRIM('Library Prep'!$B55))&gt;0), 'Library Prep'!$B55 &amp; "-" &amp; 'Library Prep'!$C$2, "")</f>
        <v/>
      </c>
      <c r="C58" t="str">
        <f>IF(AND(LEN('Library Prep'!$K55)&gt;0, LEN(TRIM('Library Prep'!$C$6)) &gt; 0), IF('Library Prep'!$C$6="CD", 'Library Prep'!$K55, LEFT('Library Prep'!$K55, 1)), "")</f>
        <v/>
      </c>
      <c r="D58" t="str">
        <f>IF(LEN($C58)=0, "", IF('Library Prep'!$C$6 = "CD", VLOOKUP($C58, Indices!$F$2:$H$97, 2, FALSE), RIGHT('Library Prep'!$K55,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Prep'!$C$6="CD",VLOOKUP($C58,Indices!$F$2:$H$97,3,FALSE),VLOOKUP(G58&amp;"-5",Indices!$A:$B,2,FALSE)))</f>
        <v/>
      </c>
      <c r="I58" t="str">
        <f>IF(AND('Library Prep'!$C$6 &lt;&gt; "CD", LEN('Library Prep'!$D55)&gt;0), 'Library Prep'!$D55, "")</f>
        <v/>
      </c>
    </row>
    <row r="59" spans="1:9">
      <c r="A59" t="str">
        <f>IF(AND(LEN(TRIM('Library Prep'!$C$2)) &gt; 0, LEN(TRIM('Library Prep'!$B56))&gt;0), 'Library Prep'!$B56 &amp; "-" &amp; 'Library Prep'!$C$2, "")</f>
        <v/>
      </c>
      <c r="C59" t="str">
        <f>IF(AND(LEN('Library Prep'!$K56)&gt;0, LEN(TRIM('Library Prep'!$C$6)) &gt; 0), IF('Library Prep'!$C$6="CD", 'Library Prep'!$K56, LEFT('Library Prep'!$K56, 1)), "")</f>
        <v/>
      </c>
      <c r="D59" t="str">
        <f>IF(LEN($C59)=0, "", IF('Library Prep'!$C$6 = "CD", VLOOKUP($C59, Indices!$F$2:$H$97, 2, FALSE), RIGHT('Library Prep'!$K56,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Prep'!$C$6="CD",VLOOKUP($C59,Indices!$F$2:$H$97,3,FALSE),VLOOKUP(G59&amp;"-5",Indices!$A:$B,2,FALSE)))</f>
        <v/>
      </c>
      <c r="I59" t="str">
        <f>IF(AND('Library Prep'!$C$6 &lt;&gt; "CD", LEN('Library Prep'!$D56)&gt;0), 'Library Prep'!$D56, "")</f>
        <v/>
      </c>
    </row>
    <row r="60" spans="1:9">
      <c r="A60" t="str">
        <f>IF(AND(LEN(TRIM('Library Prep'!$C$2)) &gt; 0, LEN(TRIM('Library Prep'!$B57))&gt;0), 'Library Prep'!$B57 &amp; "-" &amp; 'Library Prep'!$C$2, "")</f>
        <v/>
      </c>
      <c r="C60" t="str">
        <f>IF(AND(LEN('Library Prep'!$K57)&gt;0, LEN(TRIM('Library Prep'!$C$6)) &gt; 0), IF('Library Prep'!$C$6="CD", 'Library Prep'!$K57, LEFT('Library Prep'!$K57, 1)), "")</f>
        <v/>
      </c>
      <c r="D60" t="str">
        <f>IF(LEN($C60)=0, "", IF('Library Prep'!$C$6 = "CD", VLOOKUP($C60, Indices!$F$2:$H$97, 2, FALSE), RIGHT('Library Prep'!$K57,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Prep'!$C$6="CD",VLOOKUP($C60,Indices!$F$2:$H$97,3,FALSE),VLOOKUP(G60&amp;"-5",Indices!$A:$B,2,FALSE)))</f>
        <v/>
      </c>
      <c r="I60" t="str">
        <f>IF(AND('Library Prep'!$C$6 &lt;&gt; "CD", LEN('Library Prep'!$D57)&gt;0), 'Library Prep'!$D57, "")</f>
        <v/>
      </c>
    </row>
    <row r="61" spans="1:9">
      <c r="A61" t="str">
        <f>IF(AND(LEN(TRIM('Library Prep'!$C$2)) &gt; 0, LEN(TRIM('Library Prep'!$B58))&gt;0), 'Library Prep'!$B58 &amp; "-" &amp; 'Library Prep'!$C$2, "")</f>
        <v/>
      </c>
      <c r="C61" t="str">
        <f>IF(AND(LEN('Library Prep'!$K58)&gt;0, LEN(TRIM('Library Prep'!$C$6)) &gt; 0), IF('Library Prep'!$C$6="CD", 'Library Prep'!$K58, LEFT('Library Prep'!$K58, 1)), "")</f>
        <v/>
      </c>
      <c r="D61" t="str">
        <f>IF(LEN($C61)=0, "", IF('Library Prep'!$C$6 = "CD", VLOOKUP($C61, Indices!$F$2:$H$97, 2, FALSE), RIGHT('Library Prep'!$K58,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Prep'!$C$6="CD",VLOOKUP($C61,Indices!$F$2:$H$97,3,FALSE),VLOOKUP(G61&amp;"-5",Indices!$A:$B,2,FALSE)))</f>
        <v/>
      </c>
      <c r="I61" t="str">
        <f>IF(AND('Library Prep'!$C$6 &lt;&gt; "CD", LEN('Library Prep'!$D58)&gt;0), 'Library Prep'!$D58, "")</f>
        <v/>
      </c>
    </row>
    <row r="62" spans="1:9">
      <c r="A62" t="str">
        <f>IF(AND(LEN(TRIM('Library Prep'!$C$2)) &gt; 0, LEN(TRIM('Library Prep'!$B59))&gt;0), 'Library Prep'!$B59 &amp; "-" &amp; 'Library Prep'!$C$2, "")</f>
        <v/>
      </c>
      <c r="C62" t="str">
        <f>IF(AND(LEN('Library Prep'!$K59)&gt;0, LEN(TRIM('Library Prep'!$C$6)) &gt; 0), IF('Library Prep'!$C$6="CD", 'Library Prep'!$K59, LEFT('Library Prep'!$K59, 1)), "")</f>
        <v/>
      </c>
      <c r="D62" t="str">
        <f>IF(LEN($C62)=0, "", IF('Library Prep'!$C$6 = "CD", VLOOKUP($C62, Indices!$F$2:$H$97, 2, FALSE), RIGHT('Library Prep'!$K59,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Prep'!$C$6="CD",VLOOKUP($C62,Indices!$F$2:$H$97,3,FALSE),VLOOKUP(G62&amp;"-5",Indices!$A:$B,2,FALSE)))</f>
        <v/>
      </c>
      <c r="I62" t="str">
        <f>IF(AND('Library Prep'!$C$6 &lt;&gt; "CD", LEN('Library Prep'!$D59)&gt;0), 'Library Prep'!$D59, "")</f>
        <v/>
      </c>
    </row>
    <row r="63" spans="1:9">
      <c r="A63" t="str">
        <f>IF(AND(LEN(TRIM('Library Prep'!$C$2)) &gt; 0, LEN(TRIM('Library Prep'!$B60))&gt;0), 'Library Prep'!$B60 &amp; "-" &amp; 'Library Prep'!$C$2, "")</f>
        <v/>
      </c>
      <c r="C63" t="str">
        <f>IF(AND(LEN('Library Prep'!$K60)&gt;0, LEN(TRIM('Library Prep'!$C$6)) &gt; 0), IF('Library Prep'!$C$6="CD", 'Library Prep'!$K60, LEFT('Library Prep'!$K60, 1)), "")</f>
        <v/>
      </c>
      <c r="D63" t="str">
        <f>IF(LEN($C63)=0, "", IF('Library Prep'!$C$6 = "CD", VLOOKUP($C63, Indices!$F$2:$H$97, 2, FALSE), RIGHT('Library Prep'!$K60,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Prep'!$C$6="CD",VLOOKUP($C63,Indices!$F$2:$H$97,3,FALSE),VLOOKUP(G63&amp;"-5",Indices!$A:$B,2,FALSE)))</f>
        <v/>
      </c>
      <c r="I63" t="str">
        <f>IF(AND('Library Prep'!$C$6 &lt;&gt; "CD", LEN('Library Prep'!$D60)&gt;0), 'Library Prep'!$D60, "")</f>
        <v/>
      </c>
    </row>
    <row r="64" spans="1:9">
      <c r="A64" t="str">
        <f>IF(AND(LEN(TRIM('Library Prep'!$C$2)) &gt; 0, LEN(TRIM('Library Prep'!$B61))&gt;0), 'Library Prep'!$B61 &amp; "-" &amp; 'Library Prep'!$C$2, "")</f>
        <v/>
      </c>
      <c r="C64" t="str">
        <f>IF(AND(LEN('Library Prep'!$K61)&gt;0, LEN(TRIM('Library Prep'!$C$6)) &gt; 0), IF('Library Prep'!$C$6="CD", 'Library Prep'!$K61, LEFT('Library Prep'!$K61, 1)), "")</f>
        <v/>
      </c>
      <c r="D64" t="str">
        <f>IF(LEN($C64)=0, "", IF('Library Prep'!$C$6 = "CD", VLOOKUP($C64, Indices!$F$2:$H$97, 2, FALSE), RIGHT('Library Prep'!$K61,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Prep'!$C$6="CD",VLOOKUP($C64,Indices!$F$2:$H$97,3,FALSE),VLOOKUP(G64&amp;"-5",Indices!$A:$B,2,FALSE)))</f>
        <v/>
      </c>
      <c r="I64" t="str">
        <f>IF(AND('Library Prep'!$C$6 &lt;&gt; "CD", LEN('Library Prep'!$D61)&gt;0), 'Library Prep'!$D61, "")</f>
        <v/>
      </c>
    </row>
    <row r="65" spans="1:9">
      <c r="A65" t="str">
        <f>IF(AND(LEN(TRIM('Library Prep'!$C$2)) &gt; 0, LEN(TRIM('Library Prep'!$B62))&gt;0), 'Library Prep'!$B62 &amp; "-" &amp; 'Library Prep'!$C$2, "")</f>
        <v/>
      </c>
      <c r="C65" t="str">
        <f>IF(AND(LEN('Library Prep'!$K62)&gt;0, LEN(TRIM('Library Prep'!$C$6)) &gt; 0), IF('Library Prep'!$C$6="CD", 'Library Prep'!$K62, LEFT('Library Prep'!$K62, 1)), "")</f>
        <v/>
      </c>
      <c r="D65" t="str">
        <f>IF(LEN($C65)=0, "", IF('Library Prep'!$C$6 = "CD", VLOOKUP($C65, Indices!$F$2:$H$97, 2, FALSE), RIGHT('Library Prep'!$K62,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Prep'!$C$6="CD",VLOOKUP($C65,Indices!$F$2:$H$97,3,FALSE),VLOOKUP(G65&amp;"-5",Indices!$A:$B,2,FALSE)))</f>
        <v/>
      </c>
      <c r="I65" t="str">
        <f>IF(AND('Library Prep'!$C$6 &lt;&gt; "CD", LEN('Library Prep'!$D62)&gt;0), 'Library Prep'!$D62, "")</f>
        <v/>
      </c>
    </row>
    <row r="66" spans="1:9">
      <c r="A66" t="str">
        <f>IF(AND(LEN(TRIM('Library Prep'!$C$2)) &gt; 0, LEN(TRIM('Library Prep'!$B63))&gt;0), 'Library Prep'!$B63 &amp; "-" &amp; 'Library Prep'!$C$2, "")</f>
        <v/>
      </c>
      <c r="C66" t="str">
        <f>IF(AND(LEN('Library Prep'!$K63)&gt;0, LEN(TRIM('Library Prep'!$C$6)) &gt; 0), IF('Library Prep'!$C$6="CD", 'Library Prep'!$K63, LEFT('Library Prep'!$K63, 1)), "")</f>
        <v/>
      </c>
      <c r="D66" t="str">
        <f>IF(LEN($C66)=0, "", IF('Library Prep'!$C$6 = "CD", VLOOKUP($C66, Indices!$F$2:$H$97, 2, FALSE), RIGHT('Library Prep'!$K63,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Prep'!$C$6="CD",VLOOKUP($C66,Indices!$F$2:$H$97,3,FALSE),VLOOKUP(G66&amp;"-5",Indices!$A:$B,2,FALSE)))</f>
        <v/>
      </c>
      <c r="I66" t="str">
        <f>IF(AND('Library Prep'!$C$6 &lt;&gt; "CD", LEN('Library Prep'!$D63)&gt;0), 'Library Prep'!$D63, "")</f>
        <v/>
      </c>
    </row>
    <row r="67" spans="1:9">
      <c r="A67" t="str">
        <f>IF(AND(LEN(TRIM('Library Prep'!$C$2)) &gt; 0, LEN(TRIM('Library Prep'!$B64))&gt;0), 'Library Prep'!$B64 &amp; "-" &amp; 'Library Prep'!$C$2, "")</f>
        <v/>
      </c>
      <c r="C67" t="str">
        <f>IF(AND(LEN('Library Prep'!$K64)&gt;0, LEN(TRIM('Library Prep'!$C$6)) &gt; 0), IF('Library Prep'!$C$6="CD", 'Library Prep'!$K64, LEFT('Library Prep'!$K64, 1)), "")</f>
        <v/>
      </c>
      <c r="D67" t="str">
        <f>IF(LEN($C67)=0, "", IF('Library Prep'!$C$6 = "CD", VLOOKUP($C67, Indices!$F$2:$H$97, 2, FALSE), RIGHT('Library Prep'!$K64,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Prep'!$C$6="CD",VLOOKUP($C67,Indices!$F$2:$H$97,3,FALSE),VLOOKUP(G67&amp;"-5",Indices!$A:$B,2,FALSE)))</f>
        <v/>
      </c>
      <c r="I67" t="str">
        <f>IF(AND('Library Prep'!$C$6 &lt;&gt; "CD", LEN('Library Prep'!$D64)&gt;0), 'Library Prep'!$D64, "")</f>
        <v/>
      </c>
    </row>
    <row r="68" spans="1:9">
      <c r="A68" t="str">
        <f>IF(AND(LEN(TRIM('Library Prep'!$C$2)) &gt; 0, LEN(TRIM('Library Prep'!$B65))&gt;0), 'Library Prep'!$B65 &amp; "-" &amp; 'Library Prep'!$C$2, "")</f>
        <v/>
      </c>
      <c r="C68" t="str">
        <f>IF(AND(LEN('Library Prep'!$K65)&gt;0, LEN(TRIM('Library Prep'!$C$6)) &gt; 0), IF('Library Prep'!$C$6="CD", 'Library Prep'!$K65, LEFT('Library Prep'!$K65, 1)), "")</f>
        <v/>
      </c>
      <c r="D68" t="str">
        <f>IF(LEN($C68)=0, "", IF('Library Prep'!$C$6 = "CD", VLOOKUP($C68, Indices!$F$2:$H$97, 2, FALSE), RIGHT('Library Prep'!$K65,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Prep'!$C$6="CD",VLOOKUP($C68,Indices!$F$2:$H$97,3,FALSE),VLOOKUP(G68&amp;"-5",Indices!$A:$B,2,FALSE)))</f>
        <v/>
      </c>
      <c r="I68" t="str">
        <f>IF(AND('Library Prep'!$C$6 &lt;&gt; "CD", LEN('Library Prep'!$D65)&gt;0), 'Library Prep'!$D65, "")</f>
        <v/>
      </c>
    </row>
    <row r="69" spans="1:9">
      <c r="A69" t="str">
        <f>IF(AND(LEN(TRIM('Library Prep'!$C$2)) &gt; 0, LEN(TRIM('Library Prep'!$B66))&gt;0), 'Library Prep'!$B66 &amp; "-" &amp; 'Library Prep'!$C$2, "")</f>
        <v/>
      </c>
      <c r="C69" t="str">
        <f>IF(AND(LEN('Library Prep'!$K66)&gt;0, LEN(TRIM('Library Prep'!$C$6)) &gt; 0), IF('Library Prep'!$C$6="CD", 'Library Prep'!$K66, LEFT('Library Prep'!$K66, 1)), "")</f>
        <v/>
      </c>
      <c r="D69" t="str">
        <f>IF(LEN($C69)=0, "", IF('Library Prep'!$C$6 = "CD", VLOOKUP($C69, Indices!$F$2:$H$97, 2, FALSE), RIGHT('Library Prep'!$K66,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Prep'!$C$6="CD",VLOOKUP($C69,Indices!$F$2:$H$97,3,FALSE),VLOOKUP(G69&amp;"-5",Indices!$A:$B,2,FALSE)))</f>
        <v/>
      </c>
      <c r="I69" t="str">
        <f>IF(AND('Library Prep'!$C$6 &lt;&gt; "CD", LEN('Library Prep'!$D66)&gt;0), 'Library Prep'!$D66, "")</f>
        <v/>
      </c>
    </row>
    <row r="70" spans="1:9">
      <c r="A70" t="str">
        <f>IF(AND(LEN(TRIM('Library Prep'!$C$2)) &gt; 0, LEN(TRIM('Library Prep'!$B67))&gt;0), 'Library Prep'!$B67 &amp; "-" &amp; 'Library Prep'!$C$2, "")</f>
        <v/>
      </c>
      <c r="C70" t="str">
        <f>IF(AND(LEN('Library Prep'!$K67)&gt;0, LEN(TRIM('Library Prep'!$C$6)) &gt; 0), IF('Library Prep'!$C$6="CD", 'Library Prep'!$K67, LEFT('Library Prep'!$K67, 1)), "")</f>
        <v/>
      </c>
      <c r="D70" t="str">
        <f>IF(LEN($C70)=0, "", IF('Library Prep'!$C$6 = "CD", VLOOKUP($C70, Indices!$F$2:$H$97, 2, FALSE), RIGHT('Library Prep'!$K67,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Prep'!$C$6="CD",VLOOKUP($C70,Indices!$F$2:$H$97,3,FALSE),VLOOKUP(G70&amp;"-5",Indices!$A:$B,2,FALSE)))</f>
        <v/>
      </c>
      <c r="I70" t="str">
        <f>IF(AND('Library Prep'!$C$6 &lt;&gt; "CD", LEN('Library Prep'!$D67)&gt;0), 'Library Prep'!$D67, "")</f>
        <v/>
      </c>
    </row>
    <row r="71" spans="1:9">
      <c r="A71" t="str">
        <f>IF(AND(LEN(TRIM('Library Prep'!$C$2)) &gt; 0, LEN(TRIM('Library Prep'!$B68))&gt;0), 'Library Prep'!$B68 &amp; "-" &amp; 'Library Prep'!$C$2, "")</f>
        <v/>
      </c>
      <c r="C71" t="str">
        <f>IF(AND(LEN('Library Prep'!$K68)&gt;0, LEN(TRIM('Library Prep'!$C$6)) &gt; 0), IF('Library Prep'!$C$6="CD", 'Library Prep'!$K68, LEFT('Library Prep'!$K68, 1)), "")</f>
        <v/>
      </c>
      <c r="D71" t="str">
        <f>IF(LEN($C71)=0, "", IF('Library Prep'!$C$6 = "CD", VLOOKUP($C71, Indices!$F$2:$H$97, 2, FALSE), RIGHT('Library Prep'!$K68,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Prep'!$C$6="CD",VLOOKUP($C71,Indices!$F$2:$H$97,3,FALSE),VLOOKUP(G71&amp;"-5",Indices!$A:$B,2,FALSE)))</f>
        <v/>
      </c>
      <c r="I71" t="str">
        <f>IF(AND('Library Prep'!$C$6 &lt;&gt; "CD", LEN('Library Prep'!$D68)&gt;0), 'Library Prep'!$D68, "")</f>
        <v/>
      </c>
    </row>
    <row r="72" spans="1:9">
      <c r="A72" t="str">
        <f>IF(AND(LEN(TRIM('Library Prep'!$C$2)) &gt; 0, LEN(TRIM('Library Prep'!$B69))&gt;0), 'Library Prep'!$B69 &amp; "-" &amp; 'Library Prep'!$C$2, "")</f>
        <v/>
      </c>
      <c r="C72" t="str">
        <f>IF(AND(LEN('Library Prep'!$K69)&gt;0, LEN(TRIM('Library Prep'!$C$6)) &gt; 0), IF('Library Prep'!$C$6="CD", 'Library Prep'!$K69, LEFT('Library Prep'!$K69, 1)), "")</f>
        <v/>
      </c>
      <c r="D72" t="str">
        <f>IF(LEN($C72)=0, "", IF('Library Prep'!$C$6 = "CD", VLOOKUP($C72, Indices!$F$2:$H$97, 2, FALSE), RIGHT('Library Prep'!$K69,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Prep'!$C$6="CD",VLOOKUP($C72,Indices!$F$2:$H$97,3,FALSE),VLOOKUP(G72&amp;"-5",Indices!$A:$B,2,FALSE)))</f>
        <v/>
      </c>
      <c r="I72" t="str">
        <f>IF(AND('Library Prep'!$C$6 &lt;&gt; "CD", LEN('Library Prep'!$D69)&gt;0), 'Library Prep'!$D69, "")</f>
        <v/>
      </c>
    </row>
    <row r="73" spans="1:9">
      <c r="A73" t="str">
        <f>IF(AND(LEN(TRIM('Library Prep'!$C$2)) &gt; 0, LEN(TRIM('Library Prep'!$B70))&gt;0), 'Library Prep'!$B70 &amp; "-" &amp; 'Library Prep'!$C$2, "")</f>
        <v/>
      </c>
      <c r="C73" t="str">
        <f>IF(AND(LEN('Library Prep'!$K70)&gt;0, LEN(TRIM('Library Prep'!$C$6)) &gt; 0), IF('Library Prep'!$C$6="CD", 'Library Prep'!$K70, LEFT('Library Prep'!$K70, 1)), "")</f>
        <v/>
      </c>
      <c r="D73" t="str">
        <f>IF(LEN($C73)=0, "", IF('Library Prep'!$C$6 = "CD", VLOOKUP($C73, Indices!$F$2:$H$97, 2, FALSE), RIGHT('Library Prep'!$K70,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Prep'!$C$6="CD",VLOOKUP($C73,Indices!$F$2:$H$97,3,FALSE),VLOOKUP(G73&amp;"-5",Indices!$A:$B,2,FALSE)))</f>
        <v/>
      </c>
      <c r="I73" t="str">
        <f>IF(AND('Library Prep'!$C$6 &lt;&gt; "CD", LEN('Library Prep'!$D70)&gt;0), 'Library Prep'!$D70, "")</f>
        <v/>
      </c>
    </row>
    <row r="74" spans="1:9">
      <c r="A74" t="str">
        <f>IF(AND(LEN(TRIM('Library Prep'!$C$2)) &gt; 0, LEN(TRIM('Library Prep'!$B71))&gt;0), 'Library Prep'!$B71 &amp; "-" &amp; 'Library Prep'!$C$2, "")</f>
        <v/>
      </c>
      <c r="C74" t="str">
        <f>IF(AND(LEN('Library Prep'!$K71)&gt;0, LEN(TRIM('Library Prep'!$C$6)) &gt; 0), IF('Library Prep'!$C$6="CD", 'Library Prep'!$K71, LEFT('Library Prep'!$K71, 1)), "")</f>
        <v/>
      </c>
      <c r="D74" t="str">
        <f>IF(LEN($C74)=0, "", IF('Library Prep'!$C$6 = "CD", VLOOKUP($C74, Indices!$F$2:$H$97, 2, FALSE), RIGHT('Library Prep'!$K71,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Prep'!$C$6="CD",VLOOKUP($C74,Indices!$F$2:$H$97,3,FALSE),VLOOKUP(G74&amp;"-5",Indices!$A:$B,2,FALSE)))</f>
        <v/>
      </c>
      <c r="I74" t="str">
        <f>IF(AND('Library Prep'!$C$6 &lt;&gt; "CD", LEN('Library Prep'!$D71)&gt;0), 'Library Prep'!$D71, "")</f>
        <v/>
      </c>
    </row>
    <row r="75" spans="1:9">
      <c r="A75" t="str">
        <f>IF(AND(LEN(TRIM('Library Prep'!$C$2)) &gt; 0, LEN(TRIM('Library Prep'!$B72))&gt;0), 'Library Prep'!$B72 &amp; "-" &amp; 'Library Prep'!$C$2, "")</f>
        <v/>
      </c>
      <c r="C75" t="str">
        <f>IF(AND(LEN('Library Prep'!$K72)&gt;0, LEN(TRIM('Library Prep'!$C$6)) &gt; 0), IF('Library Prep'!$C$6="CD", 'Library Prep'!$K72, LEFT('Library Prep'!$K72, 1)), "")</f>
        <v/>
      </c>
      <c r="D75" t="str">
        <f>IF(LEN($C75)=0, "", IF('Library Prep'!$C$6 = "CD", VLOOKUP($C75, Indices!$F$2:$H$97, 2, FALSE), RIGHT('Library Prep'!$K72,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Prep'!$C$6="CD",VLOOKUP($C75,Indices!$F$2:$H$97,3,FALSE),VLOOKUP(G75&amp;"-5",Indices!$A:$B,2,FALSE)))</f>
        <v/>
      </c>
      <c r="I75" t="str">
        <f>IF(AND('Library Prep'!$C$6 &lt;&gt; "CD", LEN('Library Prep'!$D72)&gt;0), 'Library Prep'!$D72, "")</f>
        <v/>
      </c>
    </row>
    <row r="76" spans="1:9">
      <c r="A76" t="str">
        <f>IF(AND(LEN(TRIM('Library Prep'!$C$2)) &gt; 0, LEN(TRIM('Library Prep'!$B73))&gt;0), 'Library Prep'!$B73 &amp; "-" &amp; 'Library Prep'!$C$2, "")</f>
        <v/>
      </c>
      <c r="C76" t="str">
        <f>IF(AND(LEN('Library Prep'!$K73)&gt;0, LEN(TRIM('Library Prep'!$C$6)) &gt; 0), IF('Library Prep'!$C$6="CD", 'Library Prep'!$K73, LEFT('Library Prep'!$K73, 1)), "")</f>
        <v/>
      </c>
      <c r="D76" t="str">
        <f>IF(LEN($C76)=0, "", IF('Library Prep'!$C$6 = "CD", VLOOKUP($C76, Indices!$F$2:$H$97, 2, FALSE), RIGHT('Library Prep'!$K73,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Prep'!$C$6="CD",VLOOKUP($C76,Indices!$F$2:$H$97,3,FALSE),VLOOKUP(G76&amp;"-5",Indices!$A:$B,2,FALSE)))</f>
        <v/>
      </c>
      <c r="I76" t="str">
        <f>IF(AND('Library Prep'!$C$6 &lt;&gt; "CD", LEN('Library Prep'!$D73)&gt;0), 'Library Prep'!$D73, "")</f>
        <v/>
      </c>
    </row>
    <row r="77" spans="1:9">
      <c r="A77" t="str">
        <f>IF(AND(LEN(TRIM('Library Prep'!$C$2)) &gt; 0, LEN(TRIM('Library Prep'!$B74))&gt;0), 'Library Prep'!$B74 &amp; "-" &amp; 'Library Prep'!$C$2, "")</f>
        <v/>
      </c>
      <c r="C77" t="str">
        <f>IF(AND(LEN('Library Prep'!$K74)&gt;0, LEN(TRIM('Library Prep'!$C$6)) &gt; 0), IF('Library Prep'!$C$6="CD", 'Library Prep'!$K74, LEFT('Library Prep'!$K74, 1)), "")</f>
        <v/>
      </c>
      <c r="D77" t="str">
        <f>IF(LEN($C77)=0, "", IF('Library Prep'!$C$6 = "CD", VLOOKUP($C77, Indices!$F$2:$H$97, 2, FALSE), RIGHT('Library Prep'!$K74,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Prep'!$C$6="CD",VLOOKUP($C77,Indices!$F$2:$H$97,3,FALSE),VLOOKUP(G77&amp;"-5",Indices!$A:$B,2,FALSE)))</f>
        <v/>
      </c>
      <c r="I77" t="str">
        <f>IF(AND('Library Prep'!$C$6 &lt;&gt; "CD", LEN('Library Prep'!$D74)&gt;0), 'Library Prep'!$D74, "")</f>
        <v/>
      </c>
    </row>
    <row r="78" spans="1:9">
      <c r="A78" t="str">
        <f>IF(AND(LEN(TRIM('Library Prep'!$C$2)) &gt; 0, LEN(TRIM('Library Prep'!$B75))&gt;0), 'Library Prep'!$B75 &amp; "-" &amp; 'Library Prep'!$C$2, "")</f>
        <v/>
      </c>
      <c r="C78" t="str">
        <f>IF(AND(LEN('Library Prep'!$K75)&gt;0, LEN(TRIM('Library Prep'!$C$6)) &gt; 0), IF('Library Prep'!$C$6="CD", 'Library Prep'!$K75, LEFT('Library Prep'!$K75, 1)), "")</f>
        <v/>
      </c>
      <c r="D78" t="str">
        <f>IF(LEN($C78)=0, "", IF('Library Prep'!$C$6 = "CD", VLOOKUP($C78, Indices!$F$2:$H$97, 2, FALSE), RIGHT('Library Prep'!$K75,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Prep'!$C$6="CD",VLOOKUP($C78,Indices!$F$2:$H$97,3,FALSE),VLOOKUP(G78&amp;"-5",Indices!$A:$B,2,FALSE)))</f>
        <v/>
      </c>
      <c r="I78" t="str">
        <f>IF(AND('Library Prep'!$C$6 &lt;&gt; "CD", LEN('Library Prep'!$D75)&gt;0), 'Library Prep'!$D75, "")</f>
        <v/>
      </c>
    </row>
    <row r="79" spans="1:9">
      <c r="A79" t="str">
        <f>IF(AND(LEN(TRIM('Library Prep'!$C$2)) &gt; 0, LEN(TRIM('Library Prep'!$B76))&gt;0), 'Library Prep'!$B76 &amp; "-" &amp; 'Library Prep'!$C$2, "")</f>
        <v/>
      </c>
      <c r="C79" t="str">
        <f>IF(AND(LEN('Library Prep'!$K76)&gt;0, LEN(TRIM('Library Prep'!$C$6)) &gt; 0), IF('Library Prep'!$C$6="CD", 'Library Prep'!$K76, LEFT('Library Prep'!$K76, 1)), "")</f>
        <v/>
      </c>
      <c r="D79" t="str">
        <f>IF(LEN($C79)=0, "", IF('Library Prep'!$C$6 = "CD", VLOOKUP($C79, Indices!$F$2:$H$97, 2, FALSE), RIGHT('Library Prep'!$K76,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Prep'!$C$6="CD",VLOOKUP($C79,Indices!$F$2:$H$97,3,FALSE),VLOOKUP(G79&amp;"-5",Indices!$A:$B,2,FALSE)))</f>
        <v/>
      </c>
      <c r="I79" t="str">
        <f>IF(AND('Library Prep'!$C$6 &lt;&gt; "CD", LEN('Library Prep'!$D76)&gt;0), 'Library Prep'!$D76, "")</f>
        <v/>
      </c>
    </row>
    <row r="80" spans="1:9">
      <c r="A80" t="str">
        <f>IF(AND(LEN(TRIM('Library Prep'!$C$2)) &gt; 0, LEN(TRIM('Library Prep'!$B77))&gt;0), 'Library Prep'!$B77 &amp; "-" &amp; 'Library Prep'!$C$2, "")</f>
        <v/>
      </c>
      <c r="C80" t="str">
        <f>IF(AND(LEN('Library Prep'!$K77)&gt;0, LEN(TRIM('Library Prep'!$C$6)) &gt; 0), IF('Library Prep'!$C$6="CD", 'Library Prep'!$K77, LEFT('Library Prep'!$K77, 1)), "")</f>
        <v/>
      </c>
      <c r="D80" t="str">
        <f>IF(LEN($C80)=0, "", IF('Library Prep'!$C$6 = "CD", VLOOKUP($C80, Indices!$F$2:$H$97, 2, FALSE), RIGHT('Library Prep'!$K77,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Prep'!$C$6="CD",VLOOKUP($C80,Indices!$F$2:$H$97,3,FALSE),VLOOKUP(G80&amp;"-5",Indices!$A:$B,2,FALSE)))</f>
        <v/>
      </c>
      <c r="I80" t="str">
        <f>IF(AND('Library Prep'!$C$6 &lt;&gt; "CD", LEN('Library Prep'!$D77)&gt;0), 'Library Prep'!$D77, "")</f>
        <v/>
      </c>
    </row>
    <row r="81" spans="1:9">
      <c r="A81" t="str">
        <f>IF(AND(LEN(TRIM('Library Prep'!$C$2)) &gt; 0, LEN(TRIM('Library Prep'!$B78))&gt;0), 'Library Prep'!$B78 &amp; "-" &amp; 'Library Prep'!$C$2, "")</f>
        <v/>
      </c>
      <c r="C81" t="str">
        <f>IF(AND(LEN('Library Prep'!$K78)&gt;0, LEN(TRIM('Library Prep'!$C$6)) &gt; 0), IF('Library Prep'!$C$6="CD", 'Library Prep'!$K78, LEFT('Library Prep'!$K78, 1)), "")</f>
        <v/>
      </c>
      <c r="D81" t="str">
        <f>IF(LEN($C81)=0, "", IF('Library Prep'!$C$6 = "CD", VLOOKUP($C81, Indices!$F$2:$H$97, 2, FALSE), RIGHT('Library Prep'!$K78,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Prep'!$C$6="CD",VLOOKUP($C81,Indices!$F$2:$H$97,3,FALSE),VLOOKUP(G81&amp;"-5",Indices!$A:$B,2,FALSE)))</f>
        <v/>
      </c>
      <c r="I81" t="str">
        <f>IF(AND('Library Prep'!$C$6 &lt;&gt; "CD", LEN('Library Prep'!$D78)&gt;0), 'Library Prep'!$D78, "")</f>
        <v/>
      </c>
    </row>
    <row r="82" spans="1:9">
      <c r="A82" t="str">
        <f>IF(AND(LEN(TRIM('Library Prep'!$C$2)) &gt; 0, LEN(TRIM('Library Prep'!$B79))&gt;0), 'Library Prep'!$B79 &amp; "-" &amp; 'Library Prep'!$C$2, "")</f>
        <v/>
      </c>
      <c r="C82" t="str">
        <f>IF(AND(LEN('Library Prep'!$K79)&gt;0, LEN(TRIM('Library Prep'!$C$6)) &gt; 0), IF('Library Prep'!$C$6="CD", 'Library Prep'!$K79, LEFT('Library Prep'!$K79, 1)), "")</f>
        <v/>
      </c>
      <c r="D82" t="str">
        <f>IF(LEN($C82)=0, "", IF('Library Prep'!$C$6 = "CD", VLOOKUP($C82, Indices!$F$2:$H$97, 2, FALSE), RIGHT('Library Prep'!$K79,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Prep'!$C$6="CD",VLOOKUP($C82,Indices!$F$2:$H$97,3,FALSE),VLOOKUP(G82&amp;"-5",Indices!$A:$B,2,FALSE)))</f>
        <v/>
      </c>
      <c r="I82" t="str">
        <f>IF(AND('Library Prep'!$C$6 &lt;&gt; "CD", LEN('Library Prep'!$D79)&gt;0), 'Library Prep'!$D79, "")</f>
        <v/>
      </c>
    </row>
    <row r="83" spans="1:9">
      <c r="A83" t="str">
        <f>IF(AND(LEN(TRIM('Library Prep'!$C$2)) &gt; 0, LEN(TRIM('Library Prep'!$B80))&gt;0), 'Library Prep'!$B80 &amp; "-" &amp; 'Library Prep'!$C$2, "")</f>
        <v/>
      </c>
      <c r="C83" t="str">
        <f>IF(AND(LEN('Library Prep'!$K80)&gt;0, LEN(TRIM('Library Prep'!$C$6)) &gt; 0), IF('Library Prep'!$C$6="CD", 'Library Prep'!$K80, LEFT('Library Prep'!$K80, 1)), "")</f>
        <v/>
      </c>
      <c r="D83" t="str">
        <f>IF(LEN($C83)=0, "", IF('Library Prep'!$C$6 = "CD", VLOOKUP($C83, Indices!$F$2:$H$97, 2, FALSE), RIGHT('Library Prep'!$K80,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Prep'!$C$6="CD",VLOOKUP($C83,Indices!$F$2:$H$97,3,FALSE),VLOOKUP(G83&amp;"-5",Indices!$A:$B,2,FALSE)))</f>
        <v/>
      </c>
      <c r="I83" t="str">
        <f>IF(AND('Library Prep'!$C$6 &lt;&gt; "CD", LEN('Library Prep'!$D80)&gt;0), 'Library Prep'!$D80, "")</f>
        <v/>
      </c>
    </row>
    <row r="84" spans="1:9">
      <c r="A84" t="str">
        <f>IF(AND(LEN(TRIM('Library Prep'!$C$2)) &gt; 0, LEN(TRIM('Library Prep'!$B81))&gt;0), 'Library Prep'!$B81 &amp; "-" &amp; 'Library Prep'!$C$2, "")</f>
        <v/>
      </c>
      <c r="C84" t="str">
        <f>IF(AND(LEN('Library Prep'!$K81)&gt;0, LEN(TRIM('Library Prep'!$C$6)) &gt; 0), IF('Library Prep'!$C$6="CD", 'Library Prep'!$K81, LEFT('Library Prep'!$K81, 1)), "")</f>
        <v/>
      </c>
      <c r="D84" t="str">
        <f>IF(LEN($C84)=0, "", IF('Library Prep'!$C$6 = "CD", VLOOKUP($C84, Indices!$F$2:$H$97, 2, FALSE), RIGHT('Library Prep'!$K81,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Prep'!$C$6="CD",VLOOKUP($C84,Indices!$F$2:$H$97,3,FALSE),VLOOKUP(G84&amp;"-5",Indices!$A:$B,2,FALSE)))</f>
        <v/>
      </c>
      <c r="I84" t="str">
        <f>IF(AND('Library Prep'!$C$6 &lt;&gt; "CD", LEN('Library Prep'!$D81)&gt;0), 'Library Prep'!$D81, "")</f>
        <v/>
      </c>
    </row>
    <row r="85" spans="1:9">
      <c r="A85" t="str">
        <f>IF(AND(LEN(TRIM('Library Prep'!$C$2)) &gt; 0, LEN(TRIM('Library Prep'!$B82))&gt;0), 'Library Prep'!$B82 &amp; "-" &amp; 'Library Prep'!$C$2, "")</f>
        <v/>
      </c>
      <c r="C85" t="str">
        <f>IF(AND(LEN('Library Prep'!$K82)&gt;0, LEN(TRIM('Library Prep'!$C$6)) &gt; 0), IF('Library Prep'!$C$6="CD", 'Library Prep'!$K82, LEFT('Library Prep'!$K82, 1)), "")</f>
        <v/>
      </c>
      <c r="D85" t="str">
        <f>IF(LEN($C85)=0, "", IF('Library Prep'!$C$6 = "CD", VLOOKUP($C85, Indices!$F$2:$H$97, 2, FALSE), RIGHT('Library Prep'!$K82,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Prep'!$C$6="CD",VLOOKUP($C85,Indices!$F$2:$H$97,3,FALSE),VLOOKUP(G85&amp;"-5",Indices!$A:$B,2,FALSE)))</f>
        <v/>
      </c>
      <c r="I85" t="str">
        <f>IF(AND('Library Prep'!$C$6 &lt;&gt; "CD", LEN('Library Prep'!$D82)&gt;0), 'Library Prep'!$D82, "")</f>
        <v/>
      </c>
    </row>
    <row r="86" spans="1:9">
      <c r="A86" t="str">
        <f>IF(AND(LEN(TRIM('Library Prep'!$C$2)) &gt; 0, LEN(TRIM('Library Prep'!$B83))&gt;0), 'Library Prep'!$B83 &amp; "-" &amp; 'Library Prep'!$C$2, "")</f>
        <v/>
      </c>
      <c r="C86" t="str">
        <f>IF(AND(LEN('Library Prep'!$K83)&gt;0, LEN(TRIM('Library Prep'!$C$6)) &gt; 0), IF('Library Prep'!$C$6="CD", 'Library Prep'!$K83, LEFT('Library Prep'!$K83, 1)), "")</f>
        <v/>
      </c>
      <c r="D86" t="str">
        <f>IF(LEN($C86)=0, "", IF('Library Prep'!$C$6 = "CD", VLOOKUP($C86, Indices!$F$2:$H$97, 2, FALSE), RIGHT('Library Prep'!$K83,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Prep'!$C$6="CD",VLOOKUP($C86,Indices!$F$2:$H$97,3,FALSE),VLOOKUP(G86&amp;"-5",Indices!$A:$B,2,FALSE)))</f>
        <v/>
      </c>
      <c r="I86" t="str">
        <f>IF(AND('Library Prep'!$C$6 &lt;&gt; "CD", LEN('Library Prep'!$D83)&gt;0), 'Library Prep'!$D83, "")</f>
        <v/>
      </c>
    </row>
    <row r="87" spans="1:9">
      <c r="A87" t="str">
        <f>IF(AND(LEN(TRIM('Library Prep'!$C$2)) &gt; 0, LEN(TRIM('Library Prep'!$B84))&gt;0), 'Library Prep'!$B84 &amp; "-" &amp; 'Library Prep'!$C$2, "")</f>
        <v/>
      </c>
      <c r="C87" t="str">
        <f>IF(AND(LEN('Library Prep'!$K84)&gt;0, LEN(TRIM('Library Prep'!$C$6)) &gt; 0), IF('Library Prep'!$C$6="CD", 'Library Prep'!$K84, LEFT('Library Prep'!$K84, 1)), "")</f>
        <v/>
      </c>
      <c r="D87" t="str">
        <f>IF(LEN($C87)=0, "", IF('Library Prep'!$C$6 = "CD", VLOOKUP($C87, Indices!$F$2:$H$97, 2, FALSE), RIGHT('Library Prep'!$K84,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Prep'!$C$6="CD",VLOOKUP($C87,Indices!$F$2:$H$97,3,FALSE),VLOOKUP(G87&amp;"-5",Indices!$A:$B,2,FALSE)))</f>
        <v/>
      </c>
      <c r="I87" t="str">
        <f>IF(AND('Library Prep'!$C$6 &lt;&gt; "CD", LEN('Library Prep'!$D84)&gt;0), 'Library Prep'!$D84, "")</f>
        <v/>
      </c>
    </row>
    <row r="88" spans="1:9">
      <c r="A88" t="str">
        <f>IF(AND(LEN(TRIM('Library Prep'!$C$2)) &gt; 0, LEN(TRIM('Library Prep'!$B85))&gt;0), 'Library Prep'!$B85 &amp; "-" &amp; 'Library Prep'!$C$2, "")</f>
        <v/>
      </c>
      <c r="C88" t="str">
        <f>IF(AND(LEN('Library Prep'!$K85)&gt;0, LEN(TRIM('Library Prep'!$C$6)) &gt; 0), IF('Library Prep'!$C$6="CD", 'Library Prep'!$K85, LEFT('Library Prep'!$K85, 1)), "")</f>
        <v/>
      </c>
      <c r="D88" t="str">
        <f>IF(LEN($C88)=0, "", IF('Library Prep'!$C$6 = "CD", VLOOKUP($C88, Indices!$F$2:$H$97, 2, FALSE), RIGHT('Library Prep'!$K85,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Prep'!$C$6="CD",VLOOKUP($C88,Indices!$F$2:$H$97,3,FALSE),VLOOKUP(G88&amp;"-5",Indices!$A:$B,2,FALSE)))</f>
        <v/>
      </c>
      <c r="I88" t="str">
        <f>IF(AND('Library Prep'!$C$6 &lt;&gt; "CD", LEN('Library Prep'!$D85)&gt;0), 'Library Prep'!$D85, "")</f>
        <v/>
      </c>
    </row>
    <row r="89" spans="1:9">
      <c r="A89" t="str">
        <f>IF(AND(LEN(TRIM('Library Prep'!$C$2)) &gt; 0, LEN(TRIM('Library Prep'!$B86))&gt;0), 'Library Prep'!$B86 &amp; "-" &amp; 'Library Prep'!$C$2, "")</f>
        <v/>
      </c>
      <c r="C89" t="str">
        <f>IF(AND(LEN('Library Prep'!$K86)&gt;0, LEN(TRIM('Library Prep'!$C$6)) &gt; 0), IF('Library Prep'!$C$6="CD", 'Library Prep'!$K86, LEFT('Library Prep'!$K86, 1)), "")</f>
        <v/>
      </c>
      <c r="D89" t="str">
        <f>IF(LEN($C89)=0, "", IF('Library Prep'!$C$6 = "CD", VLOOKUP($C89, Indices!$F$2:$H$97, 2, FALSE), RIGHT('Library Prep'!$K86,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Prep'!$C$6="CD",VLOOKUP($C89,Indices!$F$2:$H$97,3,FALSE),VLOOKUP(G89&amp;"-5",Indices!$A:$B,2,FALSE)))</f>
        <v/>
      </c>
      <c r="I89" t="str">
        <f>IF(AND('Library Prep'!$C$6 &lt;&gt; "CD", LEN('Library Prep'!$D86)&gt;0), 'Library Prep'!$D86, "")</f>
        <v/>
      </c>
    </row>
    <row r="90" spans="1:9">
      <c r="A90" t="str">
        <f>IF(AND(LEN(TRIM('Library Prep'!$C$2)) &gt; 0, LEN(TRIM('Library Prep'!$B87))&gt;0), 'Library Prep'!$B87 &amp; "-" &amp; 'Library Prep'!$C$2, "")</f>
        <v/>
      </c>
      <c r="C90" t="str">
        <f>IF(AND(LEN('Library Prep'!$K87)&gt;0, LEN(TRIM('Library Prep'!$C$6)) &gt; 0), IF('Library Prep'!$C$6="CD", 'Library Prep'!$K87, LEFT('Library Prep'!$K87, 1)), "")</f>
        <v/>
      </c>
      <c r="D90" t="str">
        <f>IF(LEN($C90)=0, "", IF('Library Prep'!$C$6 = "CD", VLOOKUP($C90, Indices!$F$2:$H$97, 2, FALSE), RIGHT('Library Prep'!$K87,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Prep'!$C$6="CD",VLOOKUP($C90,Indices!$F$2:$H$97,3,FALSE),VLOOKUP(G90&amp;"-5",Indices!$A:$B,2,FALSE)))</f>
        <v/>
      </c>
      <c r="I90" t="str">
        <f>IF(AND('Library Prep'!$C$6 &lt;&gt; "CD", LEN('Library Prep'!$D87)&gt;0), 'Library Prep'!$D87, "")</f>
        <v/>
      </c>
    </row>
    <row r="91" spans="1:9">
      <c r="A91" t="str">
        <f>IF(AND(LEN(TRIM('Library Prep'!$C$2)) &gt; 0, LEN(TRIM('Library Prep'!$B88))&gt;0), 'Library Prep'!$B88 &amp; "-" &amp; 'Library Prep'!$C$2, "")</f>
        <v/>
      </c>
      <c r="C91" t="str">
        <f>IF(AND(LEN('Library Prep'!$K88)&gt;0, LEN(TRIM('Library Prep'!$C$6)) &gt; 0), IF('Library Prep'!$C$6="CD", 'Library Prep'!$K88, LEFT('Library Prep'!$K88, 1)), "")</f>
        <v/>
      </c>
      <c r="D91" t="str">
        <f>IF(LEN($C91)=0, "", IF('Library Prep'!$C$6 = "CD", VLOOKUP($C91, Indices!$F$2:$H$97, 2, FALSE), RIGHT('Library Prep'!$K88,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Prep'!$C$6="CD",VLOOKUP($C91,Indices!$F$2:$H$97,3,FALSE),VLOOKUP(G91&amp;"-5",Indices!$A:$B,2,FALSE)))</f>
        <v/>
      </c>
      <c r="I91" t="str">
        <f>IF(AND('Library Prep'!$C$6 &lt;&gt; "CD", LEN('Library Prep'!$D88)&gt;0), 'Library Prep'!$D88, "")</f>
        <v/>
      </c>
    </row>
    <row r="92" spans="1:9">
      <c r="A92" t="str">
        <f>IF(AND(LEN(TRIM('Library Prep'!$C$2)) &gt; 0, LEN(TRIM('Library Prep'!$B89))&gt;0), 'Library Prep'!$B89 &amp; "-" &amp; 'Library Prep'!$C$2, "")</f>
        <v/>
      </c>
      <c r="C92" t="str">
        <f>IF(AND(LEN('Library Prep'!$K89)&gt;0, LEN(TRIM('Library Prep'!$C$6)) &gt; 0), IF('Library Prep'!$C$6="CD", 'Library Prep'!$K89, LEFT('Library Prep'!$K89, 1)), "")</f>
        <v/>
      </c>
      <c r="D92" t="str">
        <f>IF(LEN($C92)=0, "", IF('Library Prep'!$C$6 = "CD", VLOOKUP($C92, Indices!$F$2:$H$97, 2, FALSE), RIGHT('Library Prep'!$K89,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Prep'!$C$6="CD",VLOOKUP($C92,Indices!$F$2:$H$97,3,FALSE),VLOOKUP(G92&amp;"-5",Indices!$A:$B,2,FALSE)))</f>
        <v/>
      </c>
      <c r="I92" t="str">
        <f>IF(AND('Library Prep'!$C$6 &lt;&gt; "CD", LEN('Library Prep'!$D89)&gt;0), 'Library Prep'!$D89, "")</f>
        <v/>
      </c>
    </row>
    <row r="93" spans="1:9">
      <c r="A93" t="str">
        <f>IF(AND(LEN(TRIM('Library Prep'!$C$2)) &gt; 0, LEN(TRIM('Library Prep'!$B90))&gt;0), 'Library Prep'!$B90 &amp; "-" &amp; 'Library Prep'!$C$2, "")</f>
        <v/>
      </c>
      <c r="C93" t="str">
        <f>IF(AND(LEN('Library Prep'!$K90)&gt;0, LEN(TRIM('Library Prep'!$C$6)) &gt; 0), IF('Library Prep'!$C$6="CD", 'Library Prep'!$K90, LEFT('Library Prep'!$K90, 1)), "")</f>
        <v/>
      </c>
      <c r="D93" t="str">
        <f>IF(LEN($C93)=0, "", IF('Library Prep'!$C$6 = "CD", VLOOKUP($C93, Indices!$F$2:$H$97, 2, FALSE), RIGHT('Library Prep'!$K90,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Prep'!$C$6="CD",VLOOKUP($C93,Indices!$F$2:$H$97,3,FALSE),VLOOKUP(G93&amp;"-5",Indices!$A:$B,2,FALSE)))</f>
        <v/>
      </c>
      <c r="I93" t="str">
        <f>IF(AND('Library Prep'!$C$6 &lt;&gt; "CD", LEN('Library Prep'!$D90)&gt;0), 'Library Prep'!$D90, "")</f>
        <v/>
      </c>
    </row>
    <row r="94" spans="1:9">
      <c r="A94" t="str">
        <f>IF(AND(LEN(TRIM('Library Prep'!$C$2)) &gt; 0, LEN(TRIM('Library Prep'!$B91))&gt;0), 'Library Prep'!$B91 &amp; "-" &amp; 'Library Prep'!$C$2, "")</f>
        <v/>
      </c>
      <c r="C94" t="str">
        <f>IF(AND(LEN('Library Prep'!$K91)&gt;0, LEN(TRIM('Library Prep'!$C$6)) &gt; 0), IF('Library Prep'!$C$6="CD", 'Library Prep'!$K91, LEFT('Library Prep'!$K91, 1)), "")</f>
        <v/>
      </c>
      <c r="D94" t="str">
        <f>IF(LEN($C94)=0, "", IF('Library Prep'!$C$6 = "CD", VLOOKUP($C94, Indices!$F$2:$H$97, 2, FALSE), RIGHT('Library Prep'!$K91,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Prep'!$C$6="CD",VLOOKUP($C94,Indices!$F$2:$H$97,3,FALSE),VLOOKUP(G94&amp;"-5",Indices!$A:$B,2,FALSE)))</f>
        <v/>
      </c>
      <c r="I94" t="str">
        <f>IF(AND('Library Prep'!$C$6 &lt;&gt; "CD", LEN('Library Prep'!$D91)&gt;0), 'Library Prep'!$D91, "")</f>
        <v/>
      </c>
    </row>
    <row r="95" spans="1:9">
      <c r="A95" t="str">
        <f>IF(AND(LEN(TRIM('Library Prep'!$C$2)) &gt; 0, LEN(TRIM('Library Prep'!$B92))&gt;0), 'Library Prep'!$B92 &amp; "-" &amp; 'Library Prep'!$C$2, "")</f>
        <v/>
      </c>
      <c r="C95" t="str">
        <f>IF(AND(LEN('Library Prep'!$K92)&gt;0, LEN(TRIM('Library Prep'!$C$6)) &gt; 0), IF('Library Prep'!$C$6="CD", 'Library Prep'!$K92, LEFT('Library Prep'!$K92, 1)), "")</f>
        <v/>
      </c>
      <c r="D95" t="str">
        <f>IF(LEN($C95)=0, "", IF('Library Prep'!$C$6 = "CD", VLOOKUP($C95, Indices!$F$2:$H$97, 2, FALSE), RIGHT('Library Prep'!$K92,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Prep'!$C$6="CD",VLOOKUP($C95,Indices!$F$2:$H$97,3,FALSE),VLOOKUP(G95&amp;"-5",Indices!$A:$B,2,FALSE)))</f>
        <v/>
      </c>
      <c r="I95" t="str">
        <f>IF(AND('Library Prep'!$C$6 &lt;&gt; "CD", LEN('Library Prep'!$D92)&gt;0), 'Library Prep'!$D92, "")</f>
        <v/>
      </c>
    </row>
    <row r="96" spans="1:9">
      <c r="A96" t="str">
        <f>IF(AND(LEN(TRIM('Library Prep'!$C$2)) &gt; 0, LEN(TRIM('Library Prep'!$B93))&gt;0), 'Library Prep'!$B93 &amp; "-" &amp; 'Library Prep'!$C$2, "")</f>
        <v/>
      </c>
      <c r="C96" t="str">
        <f>IF(AND(LEN('Library Prep'!$K93)&gt;0, LEN(TRIM('Library Prep'!$C$6)) &gt; 0), IF('Library Prep'!$C$6="CD", 'Library Prep'!$K93, LEFT('Library Prep'!$K93, 1)), "")</f>
        <v/>
      </c>
      <c r="D96" t="str">
        <f>IF(LEN($C96)=0, "", IF('Library Prep'!$C$6 = "CD", VLOOKUP($C96, Indices!$F$2:$H$97, 2, FALSE), RIGHT('Library Prep'!$K93,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Prep'!$C$6="CD",VLOOKUP($C96,Indices!$F$2:$H$97,3,FALSE),VLOOKUP(G96&amp;"-5",Indices!$A:$B,2,FALSE)))</f>
        <v/>
      </c>
      <c r="I96" t="str">
        <f>IF(AND('Library Prep'!$C$6 &lt;&gt; "CD", LEN('Library Prep'!$D93)&gt;0), 'Library Prep'!$D93, "")</f>
        <v/>
      </c>
    </row>
    <row r="97" spans="1:9">
      <c r="A97" t="str">
        <f>IF(AND(LEN(TRIM('Library Prep'!$C$2)) &gt; 0, LEN(TRIM('Library Prep'!$B94))&gt;0), 'Library Prep'!$B94 &amp; "-" &amp; 'Library Prep'!$C$2, "")</f>
        <v/>
      </c>
      <c r="C97" t="str">
        <f>IF(AND(LEN('Library Prep'!$K94)&gt;0, LEN(TRIM('Library Prep'!$C$6)) &gt; 0), IF('Library Prep'!$C$6="CD", 'Library Prep'!$K94, LEFT('Library Prep'!$K94, 1)), "")</f>
        <v/>
      </c>
      <c r="D97" t="str">
        <f>IF(LEN($C97)=0, "", IF('Library Prep'!$C$6 = "CD", VLOOKUP($C97, Indices!$F$2:$H$97, 2, FALSE), RIGHT('Library Prep'!$K94,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Prep'!$C$6="CD",VLOOKUP($C97,Indices!$F$2:$H$97,3,FALSE),VLOOKUP(G97&amp;"-5",Indices!$A:$B,2,FALSE)))</f>
        <v/>
      </c>
      <c r="I97" t="str">
        <f>IF(AND('Library Prep'!$C$6 &lt;&gt; "CD", LEN('Library Prep'!$D94)&gt;0), 'Library Prep'!$D94, "")</f>
        <v/>
      </c>
    </row>
    <row r="98" spans="1:9">
      <c r="A98" t="str">
        <f>IF(AND(LEN(TRIM('Library Prep'!$C$2)) &gt; 0, LEN(TRIM('Library Prep'!$B95))&gt;0), 'Library Prep'!$B95 &amp; "-" &amp; 'Library Prep'!$C$2, "")</f>
        <v/>
      </c>
      <c r="C98" t="str">
        <f>IF(AND(LEN('Library Prep'!$K95)&gt;0, LEN(TRIM('Library Prep'!$C$6)) &gt; 0), IF('Library Prep'!$C$6="CD", 'Library Prep'!$K95, LEFT('Library Prep'!$K95, 1)), "")</f>
        <v/>
      </c>
      <c r="D98" t="str">
        <f>IF(LEN($C98)=0, "", IF('Library Prep'!$C$6 = "CD", VLOOKUP($C98, Indices!$F$2:$H$97, 2, FALSE), RIGHT('Library Prep'!$K95,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Prep'!$C$6="CD",VLOOKUP($C98,Indices!$F$2:$H$97,3,FALSE),VLOOKUP(G98&amp;"-5",Indices!$A:$B,2,FALSE)))</f>
        <v/>
      </c>
      <c r="I98" t="str">
        <f>IF(AND('Library Prep'!$C$6 &lt;&gt; "CD", LEN('Library Prep'!$D95)&gt;0), 'Library Prep'!$D95, "")</f>
        <v/>
      </c>
    </row>
    <row r="99" spans="1:9">
      <c r="A99" t="str">
        <f>IF(AND(LEN(TRIM('Library Prep'!$C$2)) &gt; 0, LEN(TRIM('Library Prep'!$B96))&gt;0), 'Library Prep'!$B96 &amp; "-" &amp; 'Library Prep'!$C$2, "")</f>
        <v/>
      </c>
      <c r="C99" t="str">
        <f>IF(AND(LEN('Library Prep'!$K96)&gt;0, LEN(TRIM('Library Prep'!$C$6)) &gt; 0), IF('Library Prep'!$C$6="CD", 'Library Prep'!$K96, LEFT('Library Prep'!$K96, 1)), "")</f>
        <v/>
      </c>
      <c r="D99" t="str">
        <f>IF(LEN($C99)=0, "", IF('Library Prep'!$C$6 = "CD", VLOOKUP($C99, Indices!$F$2:$H$97, 2, FALSE), RIGHT('Library Prep'!$K96,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Prep'!$C$6="CD",VLOOKUP($C99,Indices!$F$2:$H$97,3,FALSE),VLOOKUP(G99&amp;"-5",Indices!$A:$B,2,FALSE)))</f>
        <v/>
      </c>
      <c r="I99" t="str">
        <f>IF(AND('Library Prep'!$C$6 &lt;&gt; "CD", LEN('Library Prep'!$D96)&gt;0), 'Library Prep'!$D96, "")</f>
        <v/>
      </c>
    </row>
    <row r="100" spans="1:9">
      <c r="A100" t="str">
        <f>IF(AND(LEN(TRIM('Library Prep'!$C$2)) &gt; 0, LEN(TRIM('Library Prep'!$B97))&gt;0), 'Library Prep'!$B97 &amp; "-" &amp; 'Library Prep'!$C$2, "")</f>
        <v/>
      </c>
      <c r="C100" t="str">
        <f>IF(AND(LEN('Library Prep'!$K97)&gt;0, LEN(TRIM('Library Prep'!$C$6)) &gt; 0), IF('Library Prep'!$C$6="CD", 'Library Prep'!$K97, LEFT('Library Prep'!$K97, 1)), "")</f>
        <v/>
      </c>
      <c r="D100" t="str">
        <f>IF(LEN($C100)=0, "", IF('Library Prep'!$C$6 = "CD", VLOOKUP($C100, Indices!$F$2:$H$97, 2, FALSE), RIGHT('Library Prep'!$K97,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Prep'!$C$6="CD",VLOOKUP($C100,Indices!$F$2:$H$97,3,FALSE),VLOOKUP(G100&amp;"-5",Indices!$A:$B,2,FALSE)))</f>
        <v/>
      </c>
      <c r="I100" t="str">
        <f>IF(AND('Library Prep'!$C$6 &lt;&gt; "CD", LEN('Library Prep'!$D97)&gt;0), 'Library Prep'!$D97, "")</f>
        <v/>
      </c>
    </row>
    <row r="101" spans="1:9">
      <c r="A101" t="str">
        <f>IF(AND(LEN(TRIM('Library Prep'!$C$2)) &gt; 0, LEN(TRIM('Library Prep'!$B98))&gt;0), 'Library Prep'!$B98 &amp; "-" &amp; 'Library Prep'!$C$2, "")</f>
        <v/>
      </c>
      <c r="C101" t="str">
        <f>IF(AND(LEN('Library Prep'!$K98)&gt;0, LEN(TRIM('Library Prep'!$C$6)) &gt; 0), IF('Library Prep'!$C$6="CD", 'Library Prep'!$K98, LEFT('Library Prep'!$K98, 1)), "")</f>
        <v/>
      </c>
      <c r="D101" t="str">
        <f>IF(LEN($C101)=0, "", IF('Library Prep'!$C$6 = "CD", VLOOKUP($C101, Indices!$F$2:$H$97, 2, FALSE), RIGHT('Library Prep'!$K98,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Prep'!$C$6="CD",VLOOKUP($C101,Indices!$F$2:$H$97,3,FALSE),VLOOKUP(G101&amp;"-5",Indices!$A:$B,2,FALSE)))</f>
        <v/>
      </c>
      <c r="I101" t="str">
        <f>IF(AND('Library Prep'!$C$6 &lt;&gt; "CD", LEN('Library Prep'!$D98)&gt;0), 'Library Prep'!$D98, "")</f>
        <v/>
      </c>
    </row>
    <row r="102" spans="1:9">
      <c r="A102" t="str">
        <f>IF(AND(LEN(TRIM('Library Prep'!$C$2)) &gt; 0, LEN(TRIM('Library Prep'!$B99))&gt;0), 'Library Prep'!$B99 &amp; "-" &amp; 'Library Prep'!$C$2, "")</f>
        <v/>
      </c>
      <c r="C102" t="str">
        <f>IF(AND(LEN('Library Prep'!$K99)&gt;0, LEN(TRIM('Library Prep'!$C$6)) &gt; 0), IF('Library Prep'!$C$6="CD", 'Library Prep'!$K99, LEFT('Library Prep'!$K99, 1)), "")</f>
        <v/>
      </c>
      <c r="D102" t="str">
        <f>IF(LEN($C102)=0, "", IF('Library Prep'!$C$6 = "CD", VLOOKUP($C102, Indices!$F$2:$H$97, 2, FALSE), RIGHT('Library Prep'!$K99,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Prep'!$C$6="CD",VLOOKUP($C102,Indices!$F$2:$H$97,3,FALSE),VLOOKUP(G102&amp;"-5",Indices!$A:$B,2,FALSE)))</f>
        <v/>
      </c>
      <c r="I102" t="str">
        <f>IF(AND('Library Prep'!$C$6 &lt;&gt; "CD", LEN('Library Prep'!$D99)&gt;0), 'Library Prep'!$D99, "")</f>
        <v/>
      </c>
    </row>
    <row r="103" spans="1:9">
      <c r="A103" t="str">
        <f>IF(AND(LEN(TRIM('Library Prep'!$C$2)) &gt; 0, LEN(TRIM('Library Prep'!$B100))&gt;0), 'Library Prep'!$B100 &amp; "-" &amp; 'Library Prep'!$C$2, "")</f>
        <v/>
      </c>
      <c r="C103" t="str">
        <f>IF(AND(LEN('Library Prep'!$K100)&gt;0, LEN(TRIM('Library Prep'!$C$6)) &gt; 0), IF('Library Prep'!$C$6="CD", 'Library Prep'!$K100, LEFT('Library Prep'!$K100, 1)), "")</f>
        <v/>
      </c>
      <c r="D103" t="str">
        <f>IF(LEN($C103)=0, "", IF('Library Prep'!$C$6 = "CD", VLOOKUP($C103, Indices!$F$2:$H$97, 2, FALSE), RIGHT('Library Prep'!$K100,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Prep'!$C$6="CD",VLOOKUP($C103,Indices!$F$2:$H$97,3,FALSE),VLOOKUP(G103&amp;"-5",Indices!$A:$B,2,FALSE)))</f>
        <v/>
      </c>
      <c r="I103" t="str">
        <f>IF(AND('Library Prep'!$C$6 &lt;&gt; "CD", LEN('Library Prep'!$D100)&gt;0), 'Library Prep'!$D100, "")</f>
        <v/>
      </c>
    </row>
    <row r="104" spans="1:9">
      <c r="A104" t="str">
        <f>IF(AND(LEN(TRIM('Library Prep'!$C$2)) &gt; 0, LEN(TRIM('Library Prep'!$B101))&gt;0), 'Library Prep'!$B101 &amp; "-" &amp; 'Library Prep'!$C$2, "")</f>
        <v/>
      </c>
      <c r="C104" t="str">
        <f>IF(AND(LEN('Library Prep'!$K101)&gt;0, LEN(TRIM('Library Prep'!$C$6)) &gt; 0), IF('Library Prep'!$C$6="CD", 'Library Prep'!$K101, LEFT('Library Prep'!$K101, 1)), "")</f>
        <v/>
      </c>
      <c r="D104" t="str">
        <f>IF(LEN($C104)=0, "", IF('Library Prep'!$C$6 = "CD", VLOOKUP($C104, Indices!$F$2:$H$97, 2, FALSE), RIGHT('Library Prep'!$K101,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Prep'!$C$6="CD",VLOOKUP($C104,Indices!$F$2:$H$97,3,FALSE),VLOOKUP(G104&amp;"-5",Indices!$A:$B,2,FALSE)))</f>
        <v/>
      </c>
      <c r="I104" t="str">
        <f>IF(AND('Library Prep'!$C$6 &lt;&gt; "CD", LEN('Library Prep'!$D101)&gt;0), 'Library Prep'!$D101, "")</f>
        <v/>
      </c>
    </row>
    <row r="105" spans="1:9">
      <c r="A105" t="str">
        <f>IF(AND(LEN(TRIM('Library Prep'!$C$2)) &gt; 0, LEN(TRIM('Library Prep'!$B102))&gt;0), 'Library Prep'!$B102 &amp; "-" &amp; 'Library Prep'!$C$2, "")</f>
        <v/>
      </c>
      <c r="C105" t="str">
        <f>IF(AND(LEN('Library Prep'!$K102)&gt;0, LEN(TRIM('Library Prep'!$C$6)) &gt; 0), IF('Library Prep'!$C$6="CD", 'Library Prep'!$K102, LEFT('Library Prep'!$K102, 1)), "")</f>
        <v/>
      </c>
      <c r="D105" t="str">
        <f>IF(LEN($C105)=0, "", IF('Library Prep'!$C$6 = "CD", VLOOKUP($C105, Indices!$F$2:$H$97, 2, FALSE), RIGHT('Library Prep'!$K102,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Prep'!$C$6="CD",VLOOKUP($C105,Indices!$F$2:$H$97,3,FALSE),VLOOKUP(G105&amp;"-5",Indices!$A:$B,2,FALSE)))</f>
        <v/>
      </c>
      <c r="I105" t="str">
        <f>IF(AND('Library Prep'!$C$6 &lt;&gt; "CD", LEN('Library Prep'!$D102)&gt;0), 'Library Prep'!$D102, "")</f>
        <v/>
      </c>
    </row>
    <row r="106" spans="1:9">
      <c r="A106" t="str">
        <f>IF(AND(LEN(TRIM('Library Prep'!$C$2)) &gt; 0, LEN(TRIM('Library Prep'!$B103))&gt;0), 'Library Prep'!$B103 &amp; "-" &amp; 'Library Prep'!$C$2, "")</f>
        <v/>
      </c>
      <c r="C106" t="str">
        <f>IF(AND(LEN('Library Prep'!$K103)&gt;0, LEN(TRIM('Library Prep'!$C$6)) &gt; 0), IF('Library Prep'!$C$6="CD", 'Library Prep'!$K103, LEFT('Library Prep'!$K103, 1)), "")</f>
        <v/>
      </c>
      <c r="D106" t="str">
        <f>IF(LEN($C106)=0, "", IF('Library Prep'!$C$6 = "CD", VLOOKUP($C106, Indices!$F$2:$H$97, 2, FALSE), RIGHT('Library Prep'!$K103,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Prep'!$C$6="CD",VLOOKUP($C106,Indices!$F$2:$H$97,3,FALSE),VLOOKUP(G106&amp;"-5",Indices!$A:$B,2,FALSE)))</f>
        <v/>
      </c>
      <c r="I106" t="str">
        <f>IF(AND('Library Prep'!$C$6 &lt;&gt; "CD", LEN('Library Prep'!$D103)&gt;0), 'Library Prep'!$D103, "")</f>
        <v/>
      </c>
    </row>
    <row r="107" spans="1:9">
      <c r="A107" t="str">
        <f>IF(AND(LEN(TRIM('Library Prep'!$C$2)) &gt; 0, LEN(TRIM('Library Prep'!$B104))&gt;0), 'Library Prep'!$B104 &amp; "-" &amp; 'Library Prep'!$C$2, "")</f>
        <v/>
      </c>
      <c r="C107" t="str">
        <f>IF(AND(LEN('Library Prep'!$K104)&gt;0, LEN(TRIM('Library Prep'!$C$6)) &gt; 0), IF('Library Prep'!$C$6="CD", 'Library Prep'!$K104, LEFT('Library Prep'!$K104, 1)), "")</f>
        <v/>
      </c>
      <c r="D107" t="str">
        <f>IF(LEN($C107)=0, "", IF('Library Prep'!$C$6 = "CD", VLOOKUP($C107, Indices!$F$2:$H$97, 2, FALSE), RIGHT('Library Prep'!$K104,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Prep'!$C$6="CD",VLOOKUP($C107,Indices!$F$2:$H$97,3,FALSE),VLOOKUP(G107&amp;"-5",Indices!$A:$B,2,FALSE)))</f>
        <v/>
      </c>
      <c r="I107" t="str">
        <f>IF(AND('Library Prep'!$C$6 &lt;&gt; "CD", LEN('Library Prep'!$D104)&gt;0), 'Library Prep'!$D104, "")</f>
        <v/>
      </c>
    </row>
    <row r="108" spans="1:9">
      <c r="A108" t="str">
        <f>IF(AND(LEN(TRIM('Library Prep'!$C$2)) &gt; 0, LEN(TRIM('Library Prep'!$B105))&gt;0), 'Library Prep'!$B105 &amp; "-" &amp; 'Library Prep'!$C$2, "")</f>
        <v/>
      </c>
      <c r="C108" t="str">
        <f>IF(AND(LEN('Library Prep'!$K105)&gt;0, LEN(TRIM('Library Prep'!$C$6)) &gt; 0), IF('Library Prep'!$C$6="CD", 'Library Prep'!$K105, LEFT('Library Prep'!$K105, 1)), "")</f>
        <v/>
      </c>
      <c r="D108" t="str">
        <f>IF(LEN($C108)=0, "", IF('Library Prep'!$C$6 = "CD", VLOOKUP($C108, Indices!$F$2:$H$97, 2, FALSE), RIGHT('Library Prep'!$K105,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Prep'!$C$6="CD",VLOOKUP($C108,Indices!$F$2:$H$97,3,FALSE),VLOOKUP(G108&amp;"-5",Indices!$A:$B,2,FALSE)))</f>
        <v/>
      </c>
      <c r="I108" t="str">
        <f>IF(AND('Library Prep'!$C$6 &lt;&gt; "CD", LEN('Library Prep'!$D105)&gt;0), 'Library Prep'!$D105, "")</f>
        <v/>
      </c>
    </row>
    <row r="109" spans="1:9">
      <c r="A109" t="str">
        <f>IF(AND(LEN(TRIM('Library Prep'!$C$2)) &gt; 0, LEN(TRIM('Library Prep'!$B106))&gt;0), 'Library Prep'!$B106 &amp; "-" &amp; 'Library Prep'!$C$2, "")</f>
        <v/>
      </c>
      <c r="C109" t="str">
        <f>IF(AND(LEN('Library Prep'!$K106)&gt;0, LEN(TRIM('Library Prep'!$C$6)) &gt; 0), IF('Library Prep'!$C$6="CD", 'Library Prep'!$K106, LEFT('Library Prep'!$K106, 1)), "")</f>
        <v/>
      </c>
      <c r="D109" t="str">
        <f>IF(LEN($C109)=0, "", IF('Library Prep'!$C$6 = "CD", VLOOKUP($C109, Indices!$F$2:$H$97, 2, FALSE), RIGHT('Library Prep'!$K106,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Prep'!$C$6="CD",VLOOKUP($C109,Indices!$F$2:$H$97,3,FALSE),VLOOKUP(G109&amp;"-5",Indices!$A:$B,2,FALSE)))</f>
        <v/>
      </c>
      <c r="I109" t="str">
        <f>IF(AND('Library Prep'!$C$6 &lt;&gt; "CD", LEN('Library Prep'!$D106)&gt;0), 'Library Prep'!$D106, "")</f>
        <v/>
      </c>
    </row>
    <row r="110" spans="1:9">
      <c r="A110" t="str">
        <f>IF(AND(LEN(TRIM('Library Prep'!$C$2)) &gt; 0, LEN(TRIM('Library Prep'!$B107))&gt;0), 'Library Prep'!$B107 &amp; "-" &amp; 'Library Prep'!$C$2, "")</f>
        <v/>
      </c>
      <c r="C110" t="str">
        <f>IF(AND(LEN('Library Prep'!$K107)&gt;0, LEN(TRIM('Library Prep'!$C$6)) &gt; 0), IF('Library Prep'!$C$6="CD", 'Library Prep'!$K107, LEFT('Library Prep'!$K107, 1)), "")</f>
        <v/>
      </c>
      <c r="D110" t="str">
        <f>IF(LEN($C110)=0, "", IF('Library Prep'!$C$6 = "CD", VLOOKUP($C110, Indices!$F$2:$H$97, 2, FALSE), RIGHT('Library Prep'!$K107,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Prep'!$C$6="CD",VLOOKUP($C110,Indices!$F$2:$H$97,3,FALSE),VLOOKUP(G110&amp;"-5",Indices!$A:$B,2,FALSE)))</f>
        <v/>
      </c>
      <c r="I110" t="str">
        <f>IF(AND('Library Prep'!$C$6 &lt;&gt; "CD", LEN('Library Prep'!$D107)&gt;0), 'Library Prep'!$D107, "")</f>
        <v/>
      </c>
    </row>
    <row r="111" spans="1:9">
      <c r="A111" t="str">
        <f>IF(AND(LEN(TRIM('Library Prep'!$C$2)) &gt; 0, LEN(TRIM('Library Prep'!$B108))&gt;0), 'Library Prep'!$B108 &amp; "-" &amp; 'Library Prep'!$C$2, "")</f>
        <v/>
      </c>
      <c r="C111" t="str">
        <f>IF(AND(LEN('Library Prep'!$K108)&gt;0, LEN(TRIM('Library Prep'!$C$6)) &gt; 0), IF('Library Prep'!$C$6="CD", 'Library Prep'!$K108, LEFT('Library Prep'!$K108, 1)), "")</f>
        <v/>
      </c>
      <c r="D111" t="str">
        <f>IF(LEN($C111)=0, "", IF('Library Prep'!$C$6 = "CD", VLOOKUP($C111, Indices!$F$2:$H$97, 2, FALSE), RIGHT('Library Prep'!$K108,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Prep'!$C$6="CD",VLOOKUP($C111,Indices!$F$2:$H$97,3,FALSE),VLOOKUP(G111&amp;"-5",Indices!$A:$B,2,FALSE)))</f>
        <v/>
      </c>
      <c r="I111" t="str">
        <f>IF(AND('Library Prep'!$C$6 &lt;&gt; "CD", LEN('Library Prep'!$D108)&gt;0), 'Library Prep'!$D108, "")</f>
        <v/>
      </c>
    </row>
    <row r="112" spans="1:9">
      <c r="A112" t="str">
        <f>IF(AND(LEN(TRIM('Library Prep'!$C$2)) &gt; 0, LEN(TRIM('Library Prep'!$B109))&gt;0), 'Library Prep'!$B109 &amp; "-" &amp; 'Library Prep'!$C$2, "")</f>
        <v/>
      </c>
      <c r="C112" t="str">
        <f>IF(AND(LEN('Library Prep'!$K109)&gt;0, LEN(TRIM('Library Prep'!$C$6)) &gt; 0), IF('Library Prep'!$C$6="CD", 'Library Prep'!$K109, LEFT('Library Prep'!$K109, 1)), "")</f>
        <v/>
      </c>
      <c r="D112" t="str">
        <f>IF(LEN($C112)=0, "", IF('Library Prep'!$C$6 = "CD", VLOOKUP($C112, Indices!$F$2:$H$97, 2, FALSE), RIGHT('Library Prep'!$K109,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Prep'!$C$6="CD",VLOOKUP($C112,Indices!$F$2:$H$97,3,FALSE),VLOOKUP(G112&amp;"-5",Indices!$A:$B,2,FALSE)))</f>
        <v/>
      </c>
      <c r="I112" t="str">
        <f>IF(AND('Library Prep'!$C$6 &lt;&gt; "CD", LEN('Library Prep'!$D109)&gt;0), 'Library Prep'!$D109, "")</f>
        <v/>
      </c>
    </row>
    <row r="113" spans="1:9">
      <c r="A113" t="str">
        <f>IF(AND(LEN(TRIM('Library Prep'!$C$2)) &gt; 0, LEN(TRIM('Library Prep'!$B110))&gt;0), 'Library Prep'!$B110 &amp; "-" &amp; 'Library Prep'!$C$2, "")</f>
        <v/>
      </c>
      <c r="C113" t="str">
        <f>IF(AND(LEN('Library Prep'!$K110)&gt;0, LEN(TRIM('Library Prep'!$C$6)) &gt; 0), IF('Library Prep'!$C$6="CD", 'Library Prep'!$K110, LEFT('Library Prep'!$K110, 1)), "")</f>
        <v/>
      </c>
      <c r="D113" t="str">
        <f>IF(LEN($C113)=0, "", IF('Library Prep'!$C$6 = "CD", VLOOKUP($C113, Indices!$F$2:$H$97, 2, FALSE), RIGHT('Library Prep'!$K110,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Prep'!$C$6="CD",VLOOKUP($C113,Indices!$F$2:$H$97,3,FALSE),VLOOKUP(G113&amp;"-5",Indices!$A:$B,2,FALSE)))</f>
        <v/>
      </c>
      <c r="I113" t="str">
        <f>IF(AND('Library Prep'!$C$6 &lt;&gt; "CD", LEN('Library Prep'!$D110)&gt;0), 'Library Prep'!$D110, "")</f>
        <v/>
      </c>
    </row>
    <row r="114" spans="1:9">
      <c r="A114" t="str">
        <f>IF(AND(LEN(TRIM('Library Prep'!$C$2)) &gt; 0, LEN(TRIM('Library Prep'!$B111))&gt;0), 'Library Prep'!$B111 &amp; "-" &amp; 'Library Prep'!$C$2, "")</f>
        <v/>
      </c>
      <c r="C114" t="str">
        <f>IF(AND(LEN('Library Prep'!$K111)&gt;0, LEN(TRIM('Library Prep'!$C$6)) &gt; 0), IF('Library Prep'!$C$6="CD", 'Library Prep'!$K111, LEFT('Library Prep'!$K111, 1)), "")</f>
        <v/>
      </c>
      <c r="D114" t="str">
        <f>IF(LEN($C114)=0, "", IF('Library Prep'!$C$6 = "CD", VLOOKUP($C114, Indices!$F$2:$H$97, 2, FALSE), RIGHT('Library Prep'!$K111,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Prep'!$C$6="CD",VLOOKUP($C114,Indices!$F$2:$H$97,3,FALSE),VLOOKUP(G114&amp;"-5",Indices!$A:$B,2,FALSE)))</f>
        <v/>
      </c>
      <c r="I114" t="str">
        <f>IF(AND('Library Prep'!$C$6 &lt;&gt; "CD", LEN('Library Prep'!$D111)&gt;0), 'Library Prep'!$D111, "")</f>
        <v/>
      </c>
    </row>
    <row r="115" spans="1:9">
      <c r="A115" t="str">
        <f>IF(AND(LEN(TRIM('Library Prep'!$C$2)) &gt; 0, LEN(TRIM('Library Prep'!$B112))&gt;0), 'Library Prep'!$B112 &amp; "-" &amp; 'Library Prep'!$C$2, "")</f>
        <v/>
      </c>
      <c r="C115" t="str">
        <f>IF(AND(LEN('Library Prep'!$K112)&gt;0, LEN(TRIM('Library Prep'!$C$6)) &gt; 0), IF('Library Prep'!$C$6="CD", 'Library Prep'!$K112, LEFT('Library Prep'!$K112, 1)), "")</f>
        <v/>
      </c>
      <c r="D115" t="str">
        <f>IF(LEN($C115)=0, "", IF('Library Prep'!$C$6 = "CD", VLOOKUP($C115, Indices!$F$2:$H$97, 2, FALSE), RIGHT('Library Prep'!$K112,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Prep'!$C$6="CD",VLOOKUP($C115,Indices!$F$2:$H$97,3,FALSE),VLOOKUP(G115&amp;"-5",Indices!$A:$B,2,FALSE)))</f>
        <v/>
      </c>
      <c r="I115" t="str">
        <f>IF(AND('Library Prep'!$C$6 &lt;&gt; "CD", LEN('Library Prep'!$D112)&gt;0), 'Library Prep'!$D112, "")</f>
        <v/>
      </c>
    </row>
    <row r="116" spans="1:9">
      <c r="A116" t="str">
        <f>IF(AND(LEN(TRIM('Library Prep'!$C$2)) &gt; 0, LEN(TRIM('Library Prep'!$B113))&gt;0), 'Library Prep'!$B113 &amp; "-" &amp; 'Library Prep'!$C$2, "")</f>
        <v/>
      </c>
      <c r="C116" t="str">
        <f>IF(AND(LEN('Library Prep'!$K113)&gt;0, LEN(TRIM('Library Prep'!$C$6)) &gt; 0), IF('Library Prep'!$C$6="CD", 'Library Prep'!$K113, LEFT('Library Prep'!$K113, 1)), "")</f>
        <v/>
      </c>
      <c r="D116" t="str">
        <f>IF(LEN($C116)=0, "", IF('Library Prep'!$C$6 = "CD", VLOOKUP($C116, Indices!$F$2:$H$97, 2, FALSE), RIGHT('Library Prep'!$K113,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Prep'!$C$6="CD",VLOOKUP($C116,Indices!$F$2:$H$97,3,FALSE),VLOOKUP(G116&amp;"-5",Indices!$A:$B,2,FALSE)))</f>
        <v/>
      </c>
      <c r="I116" t="str">
        <f>IF(AND('Library Prep'!$C$6 &lt;&gt; "CD", LEN('Library Prep'!$D113)&gt;0), 'Library Prep'!$D113, "")</f>
        <v/>
      </c>
    </row>
    <row r="117" spans="1:9">
      <c r="A117" t="str">
        <f>IF(AND(LEN(TRIM('Library Prep'!$C$2)) &gt; 0, LEN(TRIM('Library Prep'!$B114))&gt;0), 'Library Prep'!$B114 &amp; "-" &amp; 'Library Prep'!$C$2, "")</f>
        <v/>
      </c>
      <c r="C117" t="str">
        <f>IF(AND(LEN('Library Prep'!$K114)&gt;0, LEN(TRIM('Library Prep'!$C$6)) &gt; 0), IF('Library Prep'!$C$6="CD", 'Library Prep'!$K114, LEFT('Library Prep'!$K114, 1)), "")</f>
        <v/>
      </c>
      <c r="D117" t="str">
        <f>IF(LEN($C117)=0, "", IF('Library Prep'!$C$6 = "CD", VLOOKUP($C117, Indices!$F$2:$H$97, 2, FALSE), RIGHT('Library Prep'!$K114,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Prep'!$C$6="CD",VLOOKUP($C117,Indices!$F$2:$H$97,3,FALSE),VLOOKUP(G117&amp;"-5",Indices!$A:$B,2,FALSE)))</f>
        <v/>
      </c>
      <c r="I117" t="str">
        <f>IF(AND('Library Prep'!$C$6 &lt;&gt; "CD", LEN('Library Prep'!$D114)&gt;0), 'Library Prep'!$D114, "")</f>
        <v/>
      </c>
    </row>
    <row r="118" spans="1:9">
      <c r="A118" t="str">
        <f>IF(AND(LEN(TRIM('Library Prep'!$C$2)) &gt; 0, LEN(TRIM('Library Prep'!$B115))&gt;0), 'Library Prep'!$B115 &amp; "-" &amp; 'Library Prep'!$C$2, "")</f>
        <v/>
      </c>
      <c r="C118" t="str">
        <f>IF(AND(LEN('Library Prep'!$K115)&gt;0, LEN(TRIM('Library Prep'!$C$6)) &gt; 0), IF('Library Prep'!$C$6="CD", 'Library Prep'!$K115, LEFT('Library Prep'!$K115, 1)), "")</f>
        <v/>
      </c>
      <c r="D118" t="str">
        <f>IF(LEN($C118)=0, "", IF('Library Prep'!$C$6 = "CD", VLOOKUP($C118, Indices!$F$2:$H$97, 2, FALSE), RIGHT('Library Prep'!$K115,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Prep'!$C$6="CD",VLOOKUP($C118,Indices!$F$2:$H$97,3,FALSE),VLOOKUP(G118&amp;"-5",Indices!$A:$B,2,FALSE)))</f>
        <v/>
      </c>
      <c r="I118" t="str">
        <f>IF(AND('Library Prep'!$C$6 &lt;&gt; "CD", LEN('Library Prep'!$D115)&gt;0), 'Library Prep'!$D115, "")</f>
        <v/>
      </c>
    </row>
    <row r="119" spans="1:9">
      <c r="A119" t="str">
        <f>IF(AND(LEN(TRIM('Library Prep'!$C$2)) &gt; 0, LEN(TRIM('Library Prep'!$B116))&gt;0), 'Library Prep'!$B116 &amp; "-" &amp; 'Library Prep'!$C$2, "")</f>
        <v/>
      </c>
      <c r="C119" t="str">
        <f>IF(AND(LEN('Library Prep'!$K116)&gt;0, LEN(TRIM('Library Prep'!$C$6)) &gt; 0), IF('Library Prep'!$C$6="CD", 'Library Prep'!$K116, LEFT('Library Prep'!$K116, 1)), "")</f>
        <v/>
      </c>
      <c r="D119" t="str">
        <f>IF(LEN($C119)=0, "", IF('Library Prep'!$C$6 = "CD", VLOOKUP($C119, Indices!$F$2:$H$97, 2, FALSE), RIGHT('Library Prep'!$K116,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Prep'!$C$6="CD",VLOOKUP($C119,Indices!$F$2:$H$97,3,FALSE),VLOOKUP(G119&amp;"-5",Indices!$A:$B,2,FALSE)))</f>
        <v/>
      </c>
      <c r="I119" t="str">
        <f>IF(AND('Library Prep'!$C$6 &lt;&gt; "CD", LEN('Library Prep'!$D116)&gt;0), 'Library Prep'!$D116, "")</f>
        <v/>
      </c>
    </row>
    <row r="120" spans="1:9">
      <c r="A120" t="str">
        <f>IF(AND(LEN(TRIM('Library Prep'!$C$2)) &gt; 0, LEN(TRIM('Library Prep'!$B117))&gt;0), 'Library Prep'!$B117 &amp; "-" &amp; 'Library Prep'!$C$2, "")</f>
        <v/>
      </c>
      <c r="C120" t="str">
        <f>IF(AND(LEN('Library Prep'!$K117)&gt;0, LEN(TRIM('Library Prep'!$C$6)) &gt; 0), IF('Library Prep'!$C$6="CD", 'Library Prep'!$K117, LEFT('Library Prep'!$K117, 1)), "")</f>
        <v/>
      </c>
      <c r="D120" t="str">
        <f>IF(LEN($C120)=0, "", IF('Library Prep'!$C$6 = "CD", VLOOKUP($C120, Indices!$F$2:$H$97, 2, FALSE), RIGHT('Library Prep'!$K117,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Prep'!$C$6="CD",VLOOKUP($C120,Indices!$F$2:$H$97,3,FALSE),VLOOKUP(G120&amp;"-5",Indices!$A:$B,2,FALSE)))</f>
        <v/>
      </c>
      <c r="I120" t="str">
        <f>IF(AND('Library Prep'!$C$6 &lt;&gt; "CD", LEN('Library Prep'!$D117)&gt;0), 'Library Prep'!$D117, "")</f>
        <v/>
      </c>
    </row>
    <row r="121" spans="1:9">
      <c r="A121" t="str">
        <f>IF(AND(LEN(TRIM('Library Prep'!$C$2)) &gt; 0, LEN(TRIM('Library Prep'!$B118))&gt;0), 'Library Prep'!$B118 &amp; "-" &amp; 'Library Prep'!$C$2, "")</f>
        <v/>
      </c>
      <c r="C121" t="str">
        <f>IF(AND(LEN('Library Prep'!$K118)&gt;0, LEN(TRIM('Library Prep'!$C$6)) &gt; 0), IF('Library Prep'!$C$6="CD", 'Library Prep'!$K118, LEFT('Library Prep'!$K118, 1)), "")</f>
        <v/>
      </c>
      <c r="D121" t="str">
        <f>IF(LEN($C121)=0, "", IF('Library Prep'!$C$6 = "CD", VLOOKUP($C121, Indices!$F$2:$H$97, 2, FALSE), RIGHT('Library Prep'!$K118,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Prep'!$C$6="CD",VLOOKUP($C121,Indices!$F$2:$H$97,3,FALSE),VLOOKUP(G121&amp;"-5",Indices!$A:$B,2,FALSE)))</f>
        <v/>
      </c>
      <c r="I121" t="str">
        <f>IF(AND('Library Prep'!$C$6 &lt;&gt; "CD", LEN('Library Prep'!$D118)&gt;0), 'Library Prep'!$D118, "")</f>
        <v/>
      </c>
    </row>
    <row r="122" spans="1:9">
      <c r="A122" t="str">
        <f>IF(AND(LEN(TRIM('Library Prep'!$C$2)) &gt; 0, LEN(TRIM('Library Prep'!$B119))&gt;0), 'Library Prep'!$B119 &amp; "-" &amp; 'Library Prep'!$C$2, "")</f>
        <v/>
      </c>
      <c r="C122" t="str">
        <f>IF(AND(LEN('Library Prep'!$K119)&gt;0, LEN(TRIM('Library Prep'!$C$6)) &gt; 0), IF('Library Prep'!$C$6="CD", 'Library Prep'!$K119, LEFT('Library Prep'!$K119, 1)), "")</f>
        <v/>
      </c>
      <c r="D122" t="str">
        <f>IF(LEN($C122)=0, "", IF('Library Prep'!$C$6 = "CD", VLOOKUP($C122, Indices!$F$2:$H$97, 2, FALSE), RIGHT('Library Prep'!$K119,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Prep'!$C$6="CD",VLOOKUP($C122,Indices!$F$2:$H$97,3,FALSE),VLOOKUP(G122&amp;"-5",Indices!$A:$B,2,FALSE)))</f>
        <v/>
      </c>
      <c r="I122" t="str">
        <f>IF(AND('Library Prep'!$C$6 &lt;&gt; "CD", LEN('Library Prep'!$D119)&gt;0), 'Library Prep'!$D119, "")</f>
        <v/>
      </c>
    </row>
    <row r="123" spans="1:9">
      <c r="A123" t="str">
        <f>IF(AND(LEN(TRIM('Library Prep'!$C$2)) &gt; 0, LEN(TRIM('Library Prep'!$B120))&gt;0), 'Library Prep'!$B120 &amp; "-" &amp; 'Library Prep'!$C$2, "")</f>
        <v/>
      </c>
      <c r="C123" t="str">
        <f>IF(AND(LEN('Library Prep'!$K120)&gt;0, LEN(TRIM('Library Prep'!$C$6)) &gt; 0), IF('Library Prep'!$C$6="CD", 'Library Prep'!$K120, LEFT('Library Prep'!$K120, 1)), "")</f>
        <v/>
      </c>
      <c r="D123" t="str">
        <f>IF(LEN($C123)=0, "", IF('Library Prep'!$C$6 = "CD", VLOOKUP($C123, Indices!$F$2:$H$97, 2, FALSE), RIGHT('Library Prep'!$K120,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Prep'!$C$6="CD",VLOOKUP($C123,Indices!$F$2:$H$97,3,FALSE),VLOOKUP(G123&amp;"-5",Indices!$A:$B,2,FALSE)))</f>
        <v/>
      </c>
      <c r="I123" t="str">
        <f>IF(AND('Library Prep'!$C$6 &lt;&gt; "CD", LEN('Library Prep'!$D120)&gt;0), 'Library Prep'!$D120, "")</f>
        <v/>
      </c>
    </row>
    <row r="124" spans="1:9">
      <c r="A124" t="str">
        <f>IF(AND(LEN(TRIM('Library Prep'!$C$2)) &gt; 0, LEN(TRIM('Library Prep'!$B121))&gt;0), 'Library Prep'!$B121 &amp; "-" &amp; 'Library Prep'!$C$2, "")</f>
        <v/>
      </c>
      <c r="C124" t="str">
        <f>IF(AND(LEN('Library Prep'!$K121)&gt;0, LEN(TRIM('Library Prep'!$C$6)) &gt; 0), IF('Library Prep'!$C$6="CD", 'Library Prep'!$K121, LEFT('Library Prep'!$K121, 1)), "")</f>
        <v/>
      </c>
      <c r="D124" t="str">
        <f>IF(LEN($C124)=0, "", IF('Library Prep'!$C$6 = "CD", VLOOKUP($C124, Indices!$F$2:$H$97, 2, FALSE), RIGHT('Library Prep'!$K121,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Prep'!$C$6="CD",VLOOKUP($C124,Indices!$F$2:$H$97,3,FALSE),VLOOKUP(G124&amp;"-5",Indices!$A:$B,2,FALSE)))</f>
        <v/>
      </c>
      <c r="I124" t="str">
        <f>IF(AND('Library Prep'!$C$6 &lt;&gt; "CD", LEN('Library Prep'!$D121)&gt;0), 'Library Prep'!$D121, "")</f>
        <v/>
      </c>
    </row>
    <row r="125" spans="1:9">
      <c r="A125" t="str">
        <f>IF(AND(LEN(TRIM('Library Prep'!$C$2)) &gt; 0, LEN(TRIM('Library Prep'!$B122))&gt;0), 'Library Prep'!$B122 &amp; "-" &amp; 'Library Prep'!$C$2, "")</f>
        <v/>
      </c>
      <c r="C125" t="str">
        <f>IF(AND(LEN('Library Prep'!$K122)&gt;0, LEN(TRIM('Library Prep'!$C$6)) &gt; 0), IF('Library Prep'!$C$6="CD", 'Library Prep'!$K122, LEFT('Library Prep'!$K122, 1)), "")</f>
        <v/>
      </c>
      <c r="D125" t="str">
        <f>IF(LEN($C125)=0, "", IF('Library Prep'!$C$6 = "CD", VLOOKUP($C125, Indices!$F$2:$H$97, 2, FALSE), RIGHT('Library Prep'!$K122,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Prep'!$C$6="CD",VLOOKUP($C125,Indices!$F$2:$H$97,3,FALSE),VLOOKUP(G125&amp;"-5",Indices!$A:$B,2,FALSE)))</f>
        <v/>
      </c>
      <c r="I125" t="str">
        <f>IF(AND('Library Prep'!$C$6 &lt;&gt; "CD", LEN('Library Prep'!$D122)&gt;0), 'Library Prep'!$D122, "")</f>
        <v/>
      </c>
    </row>
    <row r="126" spans="1:9">
      <c r="A126" t="str">
        <f>IF(AND(LEN(TRIM('Library Prep'!$C$2)) &gt; 0, LEN(TRIM('Library Prep'!$B123))&gt;0), 'Library Prep'!$B123 &amp; "-" &amp; 'Library Prep'!$C$2, "")</f>
        <v/>
      </c>
      <c r="C126" t="str">
        <f>IF(AND(LEN('Library Prep'!$K123)&gt;0, LEN(TRIM('Library Prep'!$C$6)) &gt; 0), IF('Library Prep'!$C$6="CD", 'Library Prep'!$K123, LEFT('Library Prep'!$K123, 1)), "")</f>
        <v/>
      </c>
      <c r="D126" t="str">
        <f>IF(LEN($C126)=0, "", IF('Library Prep'!$C$6 = "CD", VLOOKUP($C126, Indices!$F$2:$H$97, 2, FALSE), RIGHT('Library Prep'!$K123,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Prep'!$C$6="CD",VLOOKUP($C126,Indices!$F$2:$H$97,3,FALSE),VLOOKUP(G126&amp;"-5",Indices!$A:$B,2,FALSE)))</f>
        <v/>
      </c>
      <c r="I126" t="str">
        <f>IF(AND('Library Prep'!$C$6 &lt;&gt; "CD", LEN('Library Prep'!$D123)&gt;0), 'Library Prep'!$D123, "")</f>
        <v/>
      </c>
    </row>
    <row r="127" spans="1:9">
      <c r="A127" t="str">
        <f>IF(AND(LEN(TRIM('Library Prep'!$C$2)) &gt; 0, LEN(TRIM('Library Prep'!$B124))&gt;0), 'Library Prep'!$B124 &amp; "-" &amp; 'Library Prep'!$C$2, "")</f>
        <v/>
      </c>
      <c r="C127" t="str">
        <f>IF(AND(LEN('Library Prep'!$K124)&gt;0, LEN(TRIM('Library Prep'!$C$6)) &gt; 0), IF('Library Prep'!$C$6="CD", 'Library Prep'!$K124, LEFT('Library Prep'!$K124, 1)), "")</f>
        <v/>
      </c>
      <c r="D127" t="str">
        <f>IF(LEN($C127)=0, "", IF('Library Prep'!$C$6 = "CD", VLOOKUP($C127, Indices!$F$2:$H$97, 2, FALSE), RIGHT('Library Prep'!$K124,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Prep'!$C$6="CD",VLOOKUP($C127,Indices!$F$2:$H$97,3,FALSE),VLOOKUP(G127&amp;"-5",Indices!$A:$B,2,FALSE)))</f>
        <v/>
      </c>
      <c r="I127" t="str">
        <f>IF(AND('Library Prep'!$C$6 &lt;&gt; "CD", LEN('Library Prep'!$D124)&gt;0), 'Library Prep'!$D124, "")</f>
        <v/>
      </c>
    </row>
    <row r="128" spans="1:9">
      <c r="A128" t="str">
        <f>IF(AND(LEN(TRIM('Library Prep'!$C$2)) &gt; 0, LEN(TRIM('Library Prep'!$B125))&gt;0), 'Library Prep'!$B125 &amp; "-" &amp; 'Library Prep'!$C$2, "")</f>
        <v/>
      </c>
      <c r="C128" t="str">
        <f>IF(AND(LEN('Library Prep'!$K125)&gt;0, LEN(TRIM('Library Prep'!$C$6)) &gt; 0), IF('Library Prep'!$C$6="CD", 'Library Prep'!$K125, LEFT('Library Prep'!$K125, 1)), "")</f>
        <v/>
      </c>
      <c r="D128" t="str">
        <f>IF(LEN($C128)=0, "", IF('Library Prep'!$C$6 = "CD", VLOOKUP($C128, Indices!$F$2:$H$97, 2, FALSE), RIGHT('Library Prep'!$K125,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Prep'!$C$6="CD",VLOOKUP($C128,Indices!$F$2:$H$97,3,FALSE),VLOOKUP(G128&amp;"-5",Indices!$A:$B,2,FALSE)))</f>
        <v/>
      </c>
      <c r="I128" t="str">
        <f>IF(AND('Library Prep'!$C$6 &lt;&gt; "CD", LEN('Library Prep'!$D125)&gt;0), 'Library Prep'!$D125, "")</f>
        <v/>
      </c>
    </row>
    <row r="129" spans="1:9">
      <c r="A129" t="str">
        <f>IF(AND(LEN(TRIM('Library Prep'!$C$2)) &gt; 0, LEN(TRIM('Library Prep'!$B126))&gt;0), 'Library Prep'!$B126 &amp; "-" &amp; 'Library Prep'!$C$2, "")</f>
        <v/>
      </c>
      <c r="C129" t="str">
        <f>IF(AND(LEN('Library Prep'!$K126)&gt;0, LEN(TRIM('Library Prep'!$C$6)) &gt; 0), IF('Library Prep'!$C$6="CD", 'Library Prep'!$K126, LEFT('Library Prep'!$K126, 1)), "")</f>
        <v/>
      </c>
      <c r="D129" t="str">
        <f>IF(LEN($C129)=0, "", IF('Library Prep'!$C$6 = "CD", VLOOKUP($C129, Indices!$F$2:$H$97, 2, FALSE), RIGHT('Library Prep'!$K126,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Prep'!$C$6="CD",VLOOKUP($C129,Indices!$F$2:$H$97,3,FALSE),VLOOKUP(G129&amp;"-5",Indices!$A:$B,2,FALSE)))</f>
        <v/>
      </c>
      <c r="I129" t="str">
        <f>IF(AND('Library Prep'!$C$6 &lt;&gt; "CD", LEN('Library Prep'!$D126)&gt;0), 'Library Prep'!$D126, "")</f>
        <v/>
      </c>
    </row>
    <row r="130" spans="1:9">
      <c r="A130" t="str">
        <f>IF(AND(LEN(TRIM('Library Prep'!$C$2)) &gt; 0, LEN(TRIM('Library Prep'!$B127))&gt;0), 'Library Prep'!$B127 &amp; "-" &amp; 'Library Prep'!$C$2, "")</f>
        <v/>
      </c>
      <c r="C130" t="str">
        <f>IF(AND(LEN('Library Prep'!$K127)&gt;0, LEN(TRIM('Library Prep'!$C$6)) &gt; 0), IF('Library Prep'!$C$6="CD", 'Library Prep'!$K127, LEFT('Library Prep'!$K127, 1)), "")</f>
        <v/>
      </c>
      <c r="D130" t="str">
        <f>IF(LEN($C130)=0, "", IF('Library Prep'!$C$6 = "CD", VLOOKUP($C130, Indices!$F$2:$H$97, 2, FALSE), RIGHT('Library Prep'!$K127,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Prep'!$C$6="CD",VLOOKUP($C130,Indices!$F$2:$H$97,3,FALSE),VLOOKUP(G130&amp;"-5",Indices!$A:$B,2,FALSE)))</f>
        <v/>
      </c>
      <c r="I130" t="str">
        <f>IF(AND('Library Prep'!$C$6 &lt;&gt; "CD", LEN('Library Prep'!$D127)&gt;0), 'Library Prep'!$D127, "")</f>
        <v/>
      </c>
    </row>
    <row r="131" spans="1:9">
      <c r="A131" t="str">
        <f>IF(AND(LEN(TRIM('Library Prep'!$C$2)) &gt; 0, LEN(TRIM('Library Prep'!$B128))&gt;0), 'Library Prep'!$B128 &amp; "-" &amp; 'Library Prep'!$C$2, "")</f>
        <v/>
      </c>
      <c r="C131" t="str">
        <f>IF(AND(LEN('Library Prep'!$K128)&gt;0, LEN(TRIM('Library Prep'!$C$6)) &gt; 0), IF('Library Prep'!$C$6="CD", 'Library Prep'!$K128, LEFT('Library Prep'!$K128, 1)), "")</f>
        <v/>
      </c>
      <c r="D131" t="str">
        <f>IF(LEN($C131)=0, "", IF('Library Prep'!$C$6 = "CD", VLOOKUP($C131, Indices!$F$2:$H$97, 2, FALSE), RIGHT('Library Prep'!$K128, 3)))</f>
        <v/>
      </c>
      <c r="E131" t="str">
        <f>IF(LEN(D131)=0,"",IF('Library Prep'!$C$6="CD", VLOOKUP(D131, Indices!$A:$B, 2, FALSE), LEFT(VLOOKUP(C131 &amp; "-" &amp; D131, Indices!$I:$M, MATCH('Library Prep'!$C$6 &amp; "-i7",Indices!$I$1:$M$1, 0), FALSE), LEN(VLOOKUP(C131 &amp; "-" &amp; D131, Indices!$I:$M, MATCH('Library Prep'!$C$6 &amp; "-i7",Indices!$I$1:$M$1, 0), FALSE))-2)))</f>
        <v/>
      </c>
      <c r="F131" t="str">
        <f>IF(LEN($C131)=0,"",IF('Library Prep'!$C$6="CD",VLOOKUP($C131,Indices!$F$2:$H$97,3,FALSE),VLOOKUP(E131&amp;"-7",Indices!$A:$B,2,FALSE)))</f>
        <v/>
      </c>
      <c r="G131" t="str">
        <f>IF(AND('Library Prep'!$C$6="CD", LEN(F131)&gt;0), VLOOKUP(F131, Indices!$A:$B, 2, FALSE), E131)</f>
        <v/>
      </c>
      <c r="H131" t="str">
        <f>IF(LEN($C131)=0,"",IF('Library Prep'!$C$6="CD",VLOOKUP($C131,Indices!$F$2:$H$97,3,FALSE),VLOOKUP(G131&amp;"-5",Indices!$A:$B,2,FALSE)))</f>
        <v/>
      </c>
      <c r="I131" t="str">
        <f>IF(AND('Library Prep'!$C$6 &lt;&gt; "CD", LEN('Library Prep'!$D128)&gt;0), 'Library Prep'!$D128, "")</f>
        <v/>
      </c>
    </row>
  </sheetData>
  <mergeCells count="1">
    <mergeCell ref="H3:I5"/>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94D3720-4B43-4B36-911E-51DFC2F94CBA}">
            <xm:f>IF('Library Prep'!$C$6="CD", IF(OR(LEN($D16)=0, LEN($F16)=0), FALSE, COUNTIFS($D:$D, $D16, $F:$F,$F16)&gt;1), FALSE)</xm:f>
            <x14:dxf>
              <fill>
                <patternFill>
                  <bgColor rgb="FFFFFF00"/>
                </patternFill>
              </fill>
            </x14:dxf>
          </x14:cfRule>
          <xm:sqref>D16:D131 F16:F131</xm:sqref>
        </x14:conditionalFormatting>
        <x14:conditionalFormatting xmlns:xm="http://schemas.microsoft.com/office/excel/2006/main">
          <x14:cfRule type="expression" priority="1" id="{3E107BA5-C8C3-4DC2-8B9C-435F347C35B5}">
            <xm:f>IF('Library Prep'!$C$6="CD", FALSE, IF(OR(LEN($D16)=0, LEN($F16)=0), FALSE, COUNTIFS($E:$E, $E16, $G:$G,$G16)&gt;1))</xm:f>
            <x14:dxf>
              <fill>
                <patternFill>
                  <bgColor rgb="FFFFFF00"/>
                </patternFill>
              </fill>
            </x14:dxf>
          </x14:cfRule>
          <xm:sqref>E16:E131 G16:G131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5AEB1-090D-4D48-BEF0-3F6650DE634D}">
  <dimension ref="A1:I135"/>
  <sheetViews>
    <sheetView zoomScale="115" zoomScaleNormal="115" workbookViewId="0">
      <pane ySplit="14" topLeftCell="A15" activePane="bottomLeft" state="frozen"/>
      <selection pane="bottomLeft" activeCell="H131" sqref="H131"/>
    </sheetView>
  </sheetViews>
  <sheetFormatPr defaultRowHeight="14.45"/>
  <cols>
    <col min="1" max="1" width="20.5703125" customWidth="1"/>
    <col min="2" max="2" width="46.5703125" bestFit="1" customWidth="1"/>
    <col min="3" max="3" width="17.7109375" customWidth="1"/>
    <col min="4" max="4" width="19.42578125" style="124" customWidth="1"/>
    <col min="5" max="5" width="16.7109375" bestFit="1" customWidth="1"/>
    <col min="6" max="6" width="13.42578125" bestFit="1" customWidth="1"/>
    <col min="7" max="7" width="13.5703125" bestFit="1" customWidth="1"/>
    <col min="8" max="8" width="13.42578125" bestFit="1" customWidth="1"/>
    <col min="9" max="9" width="15" bestFit="1" customWidth="1"/>
  </cols>
  <sheetData>
    <row r="1" spans="1:9">
      <c r="A1" t="s">
        <v>262</v>
      </c>
    </row>
    <row r="2" spans="1:9">
      <c r="A2" t="s">
        <v>263</v>
      </c>
      <c r="B2" s="47" t="str">
        <f>'Library Prep'!$C$2</f>
        <v>M3235-25-009</v>
      </c>
      <c r="C2" s="47"/>
    </row>
    <row r="3" spans="1:9">
      <c r="A3" t="s">
        <v>264</v>
      </c>
      <c r="B3" s="38">
        <f>'Library Prep'!$C$7</f>
        <v>45484</v>
      </c>
      <c r="C3" s="38"/>
    </row>
    <row r="4" spans="1:9">
      <c r="A4" t="s">
        <v>265</v>
      </c>
      <c r="B4" t="s">
        <v>280</v>
      </c>
    </row>
    <row r="5" spans="1:9">
      <c r="A5" t="s">
        <v>267</v>
      </c>
      <c r="B5" s="38" t="s">
        <v>268</v>
      </c>
      <c r="C5" s="38"/>
    </row>
    <row r="6" spans="1:9">
      <c r="A6" t="s">
        <v>269</v>
      </c>
      <c r="B6" s="38" t="str">
        <f>VLOOKUP('Library Prep'!$C$6,Indices!$D$1:$E$4,2,FALSE)</f>
        <v>Набір індексів Ilmn DNA-RNA UD Indexes SetABCD Tagmentation</v>
      </c>
      <c r="C6" s="38"/>
    </row>
    <row r="7" spans="1:9">
      <c r="A7" t="s">
        <v>272</v>
      </c>
      <c r="B7" t="s">
        <v>273</v>
      </c>
    </row>
    <row r="8" spans="1:9">
      <c r="A8" t="s">
        <v>274</v>
      </c>
    </row>
    <row r="9" spans="1:9">
      <c r="A9" s="21">
        <f>LEFT('Library Prep'!$C$5, 3)/2 +1</f>
        <v>151</v>
      </c>
    </row>
    <row r="10" spans="1:9">
      <c r="A10" s="21">
        <f>LEFT('Library Prep'!$C$5, 3)/2 +1</f>
        <v>151</v>
      </c>
    </row>
    <row r="11" spans="1:9">
      <c r="A11" t="s">
        <v>275</v>
      </c>
    </row>
    <row r="12" spans="1:9">
      <c r="A12" t="s">
        <v>276</v>
      </c>
      <c r="B12" t="s">
        <v>277</v>
      </c>
    </row>
    <row r="13" spans="1:9">
      <c r="A13" t="s">
        <v>278</v>
      </c>
    </row>
    <row r="14" spans="1:9">
      <c r="A14" t="s">
        <v>279</v>
      </c>
      <c r="B14" t="s">
        <v>271</v>
      </c>
      <c r="C14" s="78" t="str">
        <f>IF('Library Prep'!$C$6="CD", "Index_Plate_Well", "Index_Plate")</f>
        <v>Index_Plate</v>
      </c>
      <c r="D14" s="78" t="str">
        <f>IF('Library Prep'!$C$6="CD","I7_Index_ID", "Index_Plate_Well")</f>
        <v>Index_Plate_Well</v>
      </c>
      <c r="E14" s="78" t="str">
        <f>IF('Library Prep'!$C$6="CD", "index", "I7_Index_ID")</f>
        <v>I7_Index_ID</v>
      </c>
      <c r="F14" s="78" t="str">
        <f>IF('Library Prep'!$C$6="CD", "I5_Index_ID", "index")</f>
        <v>index</v>
      </c>
      <c r="G14" s="78" t="str">
        <f>IF('Library Prep'!$C$6="CD", "index2", "I5_Index_ID")</f>
        <v>I5_Index_ID</v>
      </c>
      <c r="H14" s="78" t="str">
        <f>IF('Library Prep'!$C$6="CD", "Sample_Project", "index2")</f>
        <v>index2</v>
      </c>
      <c r="I14" s="78" t="str">
        <f>IF('Library Prep'!$C$6="CD", "", "Sample_Project")</f>
        <v>Sample_Project</v>
      </c>
    </row>
    <row r="15" spans="1:9">
      <c r="A15" t="str">
        <f>IF(AND(LEN(TRIM('Library Prep'!$C$2)) &gt; 0, LEN(TRIM('Library Prep'!$B13))&gt;0), 'Library Prep'!$B13 &amp; "-" &amp; 'Library Prep'!$C$2, "")</f>
        <v>EC04PN0139-A-M3235-25-009</v>
      </c>
      <c r="C15" t="str">
        <f>IF(AND(LEN('Library Prep'!$K13)&gt;0, LEN(TRIM('Library Prep'!$C$6)) &gt; 0), IF('Library Prep'!$C$6="CD", 'Library Prep'!$K13, LEFT('Library Prep'!$K13, 1)), "")</f>
        <v>A</v>
      </c>
      <c r="D15" t="str">
        <f>IF(LEN($C15)=0, "", IF('Library Prep'!$C$6 = "CD", VLOOKUP($C15, Indices!$F$2:$H$97, 2, FALSE), RIGHT('Library Prep'!$K13, 3)))</f>
        <v>B05</v>
      </c>
      <c r="E15" t="str">
        <f>IF(LEN(D15)=0,"",IF('Library Prep'!$C$6="CD", VLOOKUP(D15, Indices!$A:$B, 2, FALSE), LEFT(VLOOKUP(C15 &amp; "-" &amp; D15, Indices!$I:$M, MATCH('Library Prep'!$C$6 &amp; "-i7",Indices!$I$1:$M$1, 0), FALSE), LEN(VLOOKUP(C15 &amp; "-" &amp; D15, Indices!$I:$M, MATCH('Library Prep'!$C$6 &amp; "-i7",Indices!$I$1:$M$1, 0), FALSE))-2)))</f>
        <v>UDP0034</v>
      </c>
      <c r="F15" t="str">
        <f>IF(LEN($C15)=0,"",IF('Library Prep'!$C$6="CD",VLOOKUP($C15,Indices!$F$2:$H$97,3,FALSE),VLOOKUP(E15&amp;"-7",Indices!$A:$B,2,FALSE)))</f>
        <v>CAGCCGCGTA</v>
      </c>
      <c r="G15" t="str">
        <f>IF(AND('Library Prep'!$C$6="CD", LEN(F15)&gt;0), VLOOKUP(F15, Indices!$A:$B, 2, FALSE), E15)</f>
        <v>UDP0034</v>
      </c>
      <c r="H15" t="str">
        <f>IF(LEN($C15)=0,"",IF('Library Prep'!$C$6="CD",IF(LEN('Library Prep'!$D13)=0,"",'Library Prep'!D13),VLOOKUP(G15&amp;"-5",Indices!$A:$B,2,FALSE)))</f>
        <v>ACTAGCCGTG</v>
      </c>
      <c r="I15" t="str">
        <f>IF(AND('Library Prep'!$C$6 &lt;&gt; "CD", LEN('Library Prep'!$D13)&gt;0), 'Library Prep'!$D13, "")</f>
        <v/>
      </c>
    </row>
    <row r="16" spans="1:9">
      <c r="A16" t="str">
        <f>IF(AND(LEN(TRIM('Library Prep'!$C$2)) &gt; 0, LEN(TRIM('Library Prep'!$B14))&gt;0), 'Library Prep'!$B14 &amp; "-" &amp; 'Library Prep'!$C$2, "")</f>
        <v>EC04PN0139-B-M3235-25-009</v>
      </c>
      <c r="C16" t="str">
        <f>IF(AND(LEN('Library Prep'!$K14)&gt;0, LEN(TRIM('Library Prep'!$C$6)) &gt; 0), IF('Library Prep'!$C$6="CD", 'Library Prep'!$K14, LEFT('Library Prep'!$K14, 1)), "")</f>
        <v>A</v>
      </c>
      <c r="D16" t="str">
        <f>IF(LEN($C16)=0, "", IF('Library Prep'!$C$6 = "CD", VLOOKUP($C16, Indices!$F$2:$H$97, 2, FALSE), RIGHT('Library Prep'!$K14, 3)))</f>
        <v>C05</v>
      </c>
      <c r="E16" t="str">
        <f>IF(LEN(D16)=0,"",IF('Library Prep'!$C$6="CD", VLOOKUP(D16, Indices!$A:$B, 2, FALSE), LEFT(VLOOKUP(C16 &amp; "-" &amp; D16, Indices!$I:$M, MATCH('Library Prep'!$C$6 &amp; "-i7",Indices!$I$1:$M$1, 0), FALSE), LEN(VLOOKUP(C16 &amp; "-" &amp; D16, Indices!$I:$M, MATCH('Library Prep'!$C$6 &amp; "-i7",Indices!$I$1:$M$1, 0), FALSE))-2)))</f>
        <v>UDP0035</v>
      </c>
      <c r="F16" t="str">
        <f>IF(LEN($C16)=0,"",IF('Library Prep'!$C$6="CD",VLOOKUP($C16,Indices!$F$2:$H$97,3,FALSE),VLOOKUP(E16&amp;"-7",Indices!$A:$B,2,FALSE)))</f>
        <v>GGTAACTCGC</v>
      </c>
      <c r="G16" t="str">
        <f>IF(AND('Library Prep'!$C$6="CD", LEN(F16)&gt;0), VLOOKUP(F16, Indices!$A:$B, 2, FALSE), E16)</f>
        <v>UDP0035</v>
      </c>
      <c r="H16" t="str">
        <f>IF(LEN($C16)=0,"",IF('Library Prep'!$C$6="CD",IF(LEN('Library Prep'!$D14)=0,"",'Library Prep'!D14),VLOOKUP(G16&amp;"-5",Indices!$A:$B,2,FALSE)))</f>
        <v>AAGTTGGTGA</v>
      </c>
      <c r="I16" t="str">
        <f>IF(AND('Library Prep'!$C$6 &lt;&gt; "CD", LEN('Library Prep'!$D14)&gt;0), 'Library Prep'!$D14, "")</f>
        <v/>
      </c>
    </row>
    <row r="17" spans="1:9">
      <c r="A17" t="str">
        <f>IF(AND(LEN(TRIM('Library Prep'!$C$2)) &gt; 0, LEN(TRIM('Library Prep'!$B15))&gt;0), 'Library Prep'!$B15 &amp; "-" &amp; 'Library Prep'!$C$2, "")</f>
        <v>EC04PN0139-C-M3235-25-009</v>
      </c>
      <c r="C17" t="str">
        <f>IF(AND(LEN('Library Prep'!$K15)&gt;0, LEN(TRIM('Library Prep'!$C$6)) &gt; 0), IF('Library Prep'!$C$6="CD", 'Library Prep'!$K15, LEFT('Library Prep'!$K15, 1)), "")</f>
        <v>A</v>
      </c>
      <c r="D17" t="str">
        <f>IF(LEN($C17)=0, "", IF('Library Prep'!$C$6 = "CD", VLOOKUP($C17, Indices!$F$2:$H$97, 2, FALSE), RIGHT('Library Prep'!$K15, 3)))</f>
        <v>D05</v>
      </c>
      <c r="E17" t="str">
        <f>IF(LEN(D17)=0,"",IF('Library Prep'!$C$6="CD", VLOOKUP(D17, Indices!$A:$B, 2, FALSE), LEFT(VLOOKUP(C17 &amp; "-" &amp; D17, Indices!$I:$M, MATCH('Library Prep'!$C$6 &amp; "-i7",Indices!$I$1:$M$1, 0), FALSE), LEN(VLOOKUP(C17 &amp; "-" &amp; D17, Indices!$I:$M, MATCH('Library Prep'!$C$6 &amp; "-i7",Indices!$I$1:$M$1, 0), FALSE))-2)))</f>
        <v>UDP0036</v>
      </c>
      <c r="F17" t="str">
        <f>IF(LEN($C17)=0,"",IF('Library Prep'!$C$6="CD",VLOOKUP($C17,Indices!$F$2:$H$97,3,FALSE),VLOOKUP(E17&amp;"-7",Indices!$A:$B,2,FALSE)))</f>
        <v>ACCGGCCGTA</v>
      </c>
      <c r="G17" t="str">
        <f>IF(AND('Library Prep'!$C$6="CD", LEN(F17)&gt;0), VLOOKUP(F17, Indices!$A:$B, 2, FALSE), E17)</f>
        <v>UDP0036</v>
      </c>
      <c r="H17" t="str">
        <f>IF(LEN($C17)=0,"",IF('Library Prep'!$C$6="CD",IF(LEN('Library Prep'!$D15)=0,"",'Library Prep'!D15),VLOOKUP(G17&amp;"-5",Indices!$A:$B,2,FALSE)))</f>
        <v>TGGCAATATT</v>
      </c>
      <c r="I17" t="str">
        <f>IF(AND('Library Prep'!$C$6 &lt;&gt; "CD", LEN('Library Prep'!$D15)&gt;0), 'Library Prep'!$D15, "")</f>
        <v/>
      </c>
    </row>
    <row r="18" spans="1:9">
      <c r="A18" t="str">
        <f>IF(AND(LEN(TRIM('Library Prep'!$C$2)) &gt; 0, LEN(TRIM('Library Prep'!$B16))&gt;0), 'Library Prep'!$B16 &amp; "-" &amp; 'Library Prep'!$C$2, "")</f>
        <v>EC04PN0139-D-M3235-25-009</v>
      </c>
      <c r="C18" t="str">
        <f>IF(AND(LEN('Library Prep'!$K16)&gt;0, LEN(TRIM('Library Prep'!$C$6)) &gt; 0), IF('Library Prep'!$C$6="CD", 'Library Prep'!$K16, LEFT('Library Prep'!$K16, 1)), "")</f>
        <v>A</v>
      </c>
      <c r="D18" t="str">
        <f>IF(LEN($C18)=0, "", IF('Library Prep'!$C$6 = "CD", VLOOKUP($C18, Indices!$F$2:$H$97, 2, FALSE), RIGHT('Library Prep'!$K16, 3)))</f>
        <v>E05</v>
      </c>
      <c r="E18" t="str">
        <f>IF(LEN(D18)=0,"",IF('Library Prep'!$C$6="CD", VLOOKUP(D18, Indices!$A:$B, 2, FALSE), LEFT(VLOOKUP(C18 &amp; "-" &amp; D18, Indices!$I:$M, MATCH('Library Prep'!$C$6 &amp; "-i7",Indices!$I$1:$M$1, 0), FALSE), LEN(VLOOKUP(C18 &amp; "-" &amp; D18, Indices!$I:$M, MATCH('Library Prep'!$C$6 &amp; "-i7",Indices!$I$1:$M$1, 0), FALSE))-2)))</f>
        <v>UDP0037</v>
      </c>
      <c r="F18" t="str">
        <f>IF(LEN($C18)=0,"",IF('Library Prep'!$C$6="CD",VLOOKUP($C18,Indices!$F$2:$H$97,3,FALSE),VLOOKUP(E18&amp;"-7",Indices!$A:$B,2,FALSE)))</f>
        <v>TGTAATCGAC</v>
      </c>
      <c r="G18" t="str">
        <f>IF(AND('Library Prep'!$C$6="CD", LEN(F18)&gt;0), VLOOKUP(F18, Indices!$A:$B, 2, FALSE), E18)</f>
        <v>UDP0037</v>
      </c>
      <c r="H18" t="str">
        <f>IF(LEN($C18)=0,"",IF('Library Prep'!$C$6="CD",IF(LEN('Library Prep'!$D16)=0,"",'Library Prep'!D16),VLOOKUP(G18&amp;"-5",Indices!$A:$B,2,FALSE)))</f>
        <v>GATCACCGCG</v>
      </c>
      <c r="I18" t="str">
        <f>IF(AND('Library Prep'!$C$6 &lt;&gt; "CD", LEN('Library Prep'!$D16)&gt;0), 'Library Prep'!$D16, "")</f>
        <v/>
      </c>
    </row>
    <row r="19" spans="1:9">
      <c r="A19" t="str">
        <f>IF(AND(LEN(TRIM('Library Prep'!$C$2)) &gt; 0, LEN(TRIM('Library Prep'!$B17))&gt;0), 'Library Prep'!$B17 &amp; "-" &amp; 'Library Prep'!$C$2, "")</f>
        <v>2013D-9665-1A-M3235-25-009</v>
      </c>
      <c r="C19" t="str">
        <f>IF(AND(LEN('Library Prep'!$K17)&gt;0, LEN(TRIM('Library Prep'!$C$6)) &gt; 0), IF('Library Prep'!$C$6="CD", 'Library Prep'!$K17, LEFT('Library Prep'!$K17, 1)), "")</f>
        <v>A</v>
      </c>
      <c r="D19" t="str">
        <f>IF(LEN($C19)=0, "", IF('Library Prep'!$C$6 = "CD", VLOOKUP($C19, Indices!$F$2:$H$97, 2, FALSE), RIGHT('Library Prep'!$K17, 3)))</f>
        <v>F05</v>
      </c>
      <c r="E19" t="str">
        <f>IF(LEN(D19)=0,"",IF('Library Prep'!$C$6="CD", VLOOKUP(D19, Indices!$A:$B, 2, FALSE), LEFT(VLOOKUP(C19 &amp; "-" &amp; D19, Indices!$I:$M, MATCH('Library Prep'!$C$6 &amp; "-i7",Indices!$I$1:$M$1, 0), FALSE), LEN(VLOOKUP(C19 &amp; "-" &amp; D19, Indices!$I:$M, MATCH('Library Prep'!$C$6 &amp; "-i7",Indices!$I$1:$M$1, 0), FALSE))-2)))</f>
        <v>UDP0038</v>
      </c>
      <c r="F19" t="str">
        <f>IF(LEN($C19)=0,"",IF('Library Prep'!$C$6="CD",VLOOKUP($C19,Indices!$F$2:$H$97,3,FALSE),VLOOKUP(E19&amp;"-7",Indices!$A:$B,2,FALSE)))</f>
        <v>GTGCAGACAG</v>
      </c>
      <c r="G19" t="str">
        <f>IF(AND('Library Prep'!$C$6="CD", LEN(F19)&gt;0), VLOOKUP(F19, Indices!$A:$B, 2, FALSE), E19)</f>
        <v>UDP0038</v>
      </c>
      <c r="H19" t="str">
        <f>IF(LEN($C19)=0,"",IF('Library Prep'!$C$6="CD",IF(LEN('Library Prep'!$D17)=0,"",'Library Prep'!D17),VLOOKUP(G19&amp;"-5",Indices!$A:$B,2,FALSE)))</f>
        <v>TACCATCCGT</v>
      </c>
      <c r="I19" t="str">
        <f>IF(AND('Library Prep'!$C$6 &lt;&gt; "CD", LEN('Library Prep'!$D17)&gt;0), 'Library Prep'!$D17, "")</f>
        <v/>
      </c>
    </row>
    <row r="20" spans="1:9">
      <c r="A20" t="str">
        <f>IF(AND(LEN(TRIM('Library Prep'!$C$2)) &gt; 0, LEN(TRIM('Library Prep'!$B18))&gt;0), 'Library Prep'!$B18 &amp; "-" &amp; 'Library Prep'!$C$2, "")</f>
        <v>2013D-9665-1B-M3235-25-009</v>
      </c>
      <c r="C20" t="str">
        <f>IF(AND(LEN('Library Prep'!$K18)&gt;0, LEN(TRIM('Library Prep'!$C$6)) &gt; 0), IF('Library Prep'!$C$6="CD", 'Library Prep'!$K18, LEFT('Library Prep'!$K18, 1)), "")</f>
        <v>A</v>
      </c>
      <c r="D20" t="str">
        <f>IF(LEN($C20)=0, "", IF('Library Prep'!$C$6 = "CD", VLOOKUP($C20, Indices!$F$2:$H$97, 2, FALSE), RIGHT('Library Prep'!$K18, 3)))</f>
        <v>G05</v>
      </c>
      <c r="E20" t="str">
        <f>IF(LEN(D20)=0,"",IF('Library Prep'!$C$6="CD", VLOOKUP(D20, Indices!$A:$B, 2, FALSE), LEFT(VLOOKUP(C20 &amp; "-" &amp; D20, Indices!$I:$M, MATCH('Library Prep'!$C$6 &amp; "-i7",Indices!$I$1:$M$1, 0), FALSE), LEN(VLOOKUP(C20 &amp; "-" &amp; D20, Indices!$I:$M, MATCH('Library Prep'!$C$6 &amp; "-i7",Indices!$I$1:$M$1, 0), FALSE))-2)))</f>
        <v>UDP0039</v>
      </c>
      <c r="F20" t="str">
        <f>IF(LEN($C20)=0,"",IF('Library Prep'!$C$6="CD",VLOOKUP($C20,Indices!$F$2:$H$97,3,FALSE),VLOOKUP(E20&amp;"-7",Indices!$A:$B,2,FALSE)))</f>
        <v>CAATCGGCTG</v>
      </c>
      <c r="G20" t="str">
        <f>IF(AND('Library Prep'!$C$6="CD", LEN(F20)&gt;0), VLOOKUP(F20, Indices!$A:$B, 2, FALSE), E20)</f>
        <v>UDP0039</v>
      </c>
      <c r="H20" t="str">
        <f>IF(LEN($C20)=0,"",IF('Library Prep'!$C$6="CD",IF(LEN('Library Prep'!$D18)=0,"",'Library Prep'!D18),VLOOKUP(G20&amp;"-5",Indices!$A:$B,2,FALSE)))</f>
        <v>GCTGTAGGAA</v>
      </c>
      <c r="I20" t="str">
        <f>IF(AND('Library Prep'!$C$6 &lt;&gt; "CD", LEN('Library Prep'!$D18)&gt;0), 'Library Prep'!$D18, "")</f>
        <v/>
      </c>
    </row>
    <row r="21" spans="1:9">
      <c r="A21" t="str">
        <f>IF(AND(LEN(TRIM('Library Prep'!$C$2)) &gt; 0, LEN(TRIM('Library Prep'!$B19))&gt;0), 'Library Prep'!$B19 &amp; "-" &amp; 'Library Prep'!$C$2, "")</f>
        <v>2013D-9665-2A-M3235-25-009</v>
      </c>
      <c r="C21" t="str">
        <f>IF(AND(LEN('Library Prep'!$K19)&gt;0, LEN(TRIM('Library Prep'!$C$6)) &gt; 0), IF('Library Prep'!$C$6="CD", 'Library Prep'!$K19, LEFT('Library Prep'!$K19, 1)), "")</f>
        <v>A</v>
      </c>
      <c r="D21" t="str">
        <f>IF(LEN($C21)=0, "", IF('Library Prep'!$C$6 = "CD", VLOOKUP($C21, Indices!$F$2:$H$97, 2, FALSE), RIGHT('Library Prep'!$K19, 3)))</f>
        <v>H05</v>
      </c>
      <c r="E21" t="str">
        <f>IF(LEN(D21)=0,"",IF('Library Prep'!$C$6="CD", VLOOKUP(D21, Indices!$A:$B, 2, FALSE), LEFT(VLOOKUP(C21 &amp; "-" &amp; D21, Indices!$I:$M, MATCH('Library Prep'!$C$6 &amp; "-i7",Indices!$I$1:$M$1, 0), FALSE), LEN(VLOOKUP(C21 &amp; "-" &amp; D21, Indices!$I:$M, MATCH('Library Prep'!$C$6 &amp; "-i7",Indices!$I$1:$M$1, 0), FALSE))-2)))</f>
        <v>UDP0040</v>
      </c>
      <c r="F21" t="str">
        <f>IF(LEN($C21)=0,"",IF('Library Prep'!$C$6="CD",VLOOKUP($C21,Indices!$F$2:$H$97,3,FALSE),VLOOKUP(E21&amp;"-7",Indices!$A:$B,2,FALSE)))</f>
        <v>TATGTAGTCA</v>
      </c>
      <c r="G21" t="str">
        <f>IF(AND('Library Prep'!$C$6="CD", LEN(F21)&gt;0), VLOOKUP(F21, Indices!$A:$B, 2, FALSE), E21)</f>
        <v>UDP0040</v>
      </c>
      <c r="H21" t="str">
        <f>IF(LEN($C21)=0,"",IF('Library Prep'!$C$6="CD",IF(LEN('Library Prep'!$D19)=0,"",'Library Prep'!D19),VLOOKUP(G21&amp;"-5",Indices!$A:$B,2,FALSE)))</f>
        <v>CGCACTAATG</v>
      </c>
      <c r="I21" t="str">
        <f>IF(AND('Library Prep'!$C$6 &lt;&gt; "CD", LEN('Library Prep'!$D19)&gt;0), 'Library Prep'!$D19, "")</f>
        <v/>
      </c>
    </row>
    <row r="22" spans="1:9">
      <c r="A22" t="str">
        <f>IF(AND(LEN(TRIM('Library Prep'!$C$2)) &gt; 0, LEN(TRIM('Library Prep'!$B20))&gt;0), 'Library Prep'!$B20 &amp; "-" &amp; 'Library Prep'!$C$2, "")</f>
        <v>2013D-9665-2B-M3235-25-009</v>
      </c>
      <c r="C22" t="str">
        <f>IF(AND(LEN('Library Prep'!$K20)&gt;0, LEN(TRIM('Library Prep'!$C$6)) &gt; 0), IF('Library Prep'!$C$6="CD", 'Library Prep'!$K20, LEFT('Library Prep'!$K20, 1)), "")</f>
        <v>A</v>
      </c>
      <c r="D22" t="str">
        <f>IF(LEN($C22)=0, "", IF('Library Prep'!$C$6 = "CD", VLOOKUP($C22, Indices!$F$2:$H$97, 2, FALSE), RIGHT('Library Prep'!$K20, 3)))</f>
        <v>A06</v>
      </c>
      <c r="E22" t="str">
        <f>IF(LEN(D22)=0,"",IF('Library Prep'!$C$6="CD", VLOOKUP(D22, Indices!$A:$B, 2, FALSE), LEFT(VLOOKUP(C22 &amp; "-" &amp; D22, Indices!$I:$M, MATCH('Library Prep'!$C$6 &amp; "-i7",Indices!$I$1:$M$1, 0), FALSE), LEN(VLOOKUP(C22 &amp; "-" &amp; D22, Indices!$I:$M, MATCH('Library Prep'!$C$6 &amp; "-i7",Indices!$I$1:$M$1, 0), FALSE))-2)))</f>
        <v>UDP0041</v>
      </c>
      <c r="F22" t="str">
        <f>IF(LEN($C22)=0,"",IF('Library Prep'!$C$6="CD",VLOOKUP($C22,Indices!$F$2:$H$97,3,FALSE),VLOOKUP(E22&amp;"-7",Indices!$A:$B,2,FALSE)))</f>
        <v>ACTCGGCAAT</v>
      </c>
      <c r="G22" t="str">
        <f>IF(AND('Library Prep'!$C$6="CD", LEN(F22)&gt;0), VLOOKUP(F22, Indices!$A:$B, 2, FALSE), E22)</f>
        <v>UDP0041</v>
      </c>
      <c r="H22" t="str">
        <f>IF(LEN($C22)=0,"",IF('Library Prep'!$C$6="CD",IF(LEN('Library Prep'!$D20)=0,"",'Library Prep'!D20),VLOOKUP(G22&amp;"-5",Indices!$A:$B,2,FALSE)))</f>
        <v>GACAACTGAA</v>
      </c>
      <c r="I22" t="str">
        <f>IF(AND('Library Prep'!$C$6 &lt;&gt; "CD", LEN('Library Prep'!$D20)&gt;0), 'Library Prep'!$D20, "")</f>
        <v/>
      </c>
    </row>
    <row r="23" spans="1:9">
      <c r="A23" t="str">
        <f>IF(AND(LEN(TRIM('Library Prep'!$C$2)) &gt; 0, LEN(TRIM('Library Prep'!$B21))&gt;0), 'Library Prep'!$B21 &amp; "-" &amp; 'Library Prep'!$C$2, "")</f>
        <v>76-99-1A-M3235-25-009</v>
      </c>
      <c r="C23" t="str">
        <f>IF(AND(LEN('Library Prep'!$K21)&gt;0, LEN(TRIM('Library Prep'!$C$6)) &gt; 0), IF('Library Prep'!$C$6="CD", 'Library Prep'!$K21, LEFT('Library Prep'!$K21, 1)), "")</f>
        <v>A</v>
      </c>
      <c r="D23" t="str">
        <f>IF(LEN($C23)=0, "", IF('Library Prep'!$C$6 = "CD", VLOOKUP($C23, Indices!$F$2:$H$97, 2, FALSE), RIGHT('Library Prep'!$K21, 3)))</f>
        <v>B06</v>
      </c>
      <c r="E23" t="str">
        <f>IF(LEN(D23)=0,"",IF('Library Prep'!$C$6="CD", VLOOKUP(D23, Indices!$A:$B, 2, FALSE), LEFT(VLOOKUP(C23 &amp; "-" &amp; D23, Indices!$I:$M, MATCH('Library Prep'!$C$6 &amp; "-i7",Indices!$I$1:$M$1, 0), FALSE), LEN(VLOOKUP(C23 &amp; "-" &amp; D23, Indices!$I:$M, MATCH('Library Prep'!$C$6 &amp; "-i7",Indices!$I$1:$M$1, 0), FALSE))-2)))</f>
        <v>UDP0042</v>
      </c>
      <c r="F23" t="str">
        <f>IF(LEN($C23)=0,"",IF('Library Prep'!$C$6="CD",VLOOKUP($C23,Indices!$F$2:$H$97,3,FALSE),VLOOKUP(E23&amp;"-7",Indices!$A:$B,2,FALSE)))</f>
        <v>GTCTAATGGC</v>
      </c>
      <c r="G23" t="str">
        <f>IF(AND('Library Prep'!$C$6="CD", LEN(F23)&gt;0), VLOOKUP(F23, Indices!$A:$B, 2, FALSE), E23)</f>
        <v>UDP0042</v>
      </c>
      <c r="H23" t="str">
        <f>IF(LEN($C23)=0,"",IF('Library Prep'!$C$6="CD",IF(LEN('Library Prep'!$D21)=0,"",'Library Prep'!D21),VLOOKUP(G23&amp;"-5",Indices!$A:$B,2,FALSE)))</f>
        <v>AGTGGTCAGG</v>
      </c>
      <c r="I23" t="str">
        <f>IF(AND('Library Prep'!$C$6 &lt;&gt; "CD", LEN('Library Prep'!$D21)&gt;0), 'Library Prep'!$D21, "")</f>
        <v/>
      </c>
    </row>
    <row r="24" spans="1:9">
      <c r="A24" t="str">
        <f>IF(AND(LEN(TRIM('Library Prep'!$C$2)) &gt; 0, LEN(TRIM('Library Prep'!$B22))&gt;0), 'Library Prep'!$B22 &amp; "-" &amp; 'Library Prep'!$C$2, "")</f>
        <v>76-99-1Б-M3235-25-009</v>
      </c>
      <c r="C24" t="str">
        <f>IF(AND(LEN('Library Prep'!$K22)&gt;0, LEN(TRIM('Library Prep'!$C$6)) &gt; 0), IF('Library Prep'!$C$6="CD", 'Library Prep'!$K22, LEFT('Library Prep'!$K22, 1)), "")</f>
        <v>A</v>
      </c>
      <c r="D24" t="str">
        <f>IF(LEN($C24)=0, "", IF('Library Prep'!$C$6 = "CD", VLOOKUP($C24, Indices!$F$2:$H$97, 2, FALSE), RIGHT('Library Prep'!$K22, 3)))</f>
        <v>C06</v>
      </c>
      <c r="E24" t="str">
        <f>IF(LEN(D24)=0,"",IF('Library Prep'!$C$6="CD", VLOOKUP(D24, Indices!$A:$B, 2, FALSE), LEFT(VLOOKUP(C24 &amp; "-" &amp; D24, Indices!$I:$M, MATCH('Library Prep'!$C$6 &amp; "-i7",Indices!$I$1:$M$1, 0), FALSE), LEN(VLOOKUP(C24 &amp; "-" &amp; D24, Indices!$I:$M, MATCH('Library Prep'!$C$6 &amp; "-i7",Indices!$I$1:$M$1, 0), FALSE))-2)))</f>
        <v>UDP0043</v>
      </c>
      <c r="F24" t="str">
        <f>IF(LEN($C24)=0,"",IF('Library Prep'!$C$6="CD",VLOOKUP($C24,Indices!$F$2:$H$97,3,FALSE),VLOOKUP(E24&amp;"-7",Indices!$A:$B,2,FALSE)))</f>
        <v>CCATCTCGCC</v>
      </c>
      <c r="G24" t="str">
        <f>IF(AND('Library Prep'!$C$6="CD", LEN(F24)&gt;0), VLOOKUP(F24, Indices!$A:$B, 2, FALSE), E24)</f>
        <v>UDP0043</v>
      </c>
      <c r="H24" t="str">
        <f>IF(LEN($C24)=0,"",IF('Library Prep'!$C$6="CD",IF(LEN('Library Prep'!$D22)=0,"",'Library Prep'!D22),VLOOKUP(G24&amp;"-5",Indices!$A:$B,2,FALSE)))</f>
        <v>TTCTATGGTT</v>
      </c>
      <c r="I24" t="str">
        <f>IF(AND('Library Prep'!$C$6 &lt;&gt; "CD", LEN('Library Prep'!$D22)&gt;0), 'Library Prep'!$D22, "")</f>
        <v/>
      </c>
    </row>
    <row r="25" spans="1:9">
      <c r="A25" t="str">
        <f>IF(AND(LEN(TRIM('Library Prep'!$C$2)) &gt; 0, LEN(TRIM('Library Prep'!$B23))&gt;0), 'Library Prep'!$B23 &amp; "-" &amp; 'Library Prep'!$C$2, "")</f>
        <v>76-99-2A-M3235-25-009</v>
      </c>
      <c r="C25" t="str">
        <f>IF(AND(LEN('Library Prep'!$K23)&gt;0, LEN(TRIM('Library Prep'!$C$6)) &gt; 0), IF('Library Prep'!$C$6="CD", 'Library Prep'!$K23, LEFT('Library Prep'!$K23, 1)), "")</f>
        <v>A</v>
      </c>
      <c r="D25" t="str">
        <f>IF(LEN($C25)=0, "", IF('Library Prep'!$C$6 = "CD", VLOOKUP($C25, Indices!$F$2:$H$97, 2, FALSE), RIGHT('Library Prep'!$K23, 3)))</f>
        <v>D06</v>
      </c>
      <c r="E25" t="str">
        <f>IF(LEN(D25)=0,"",IF('Library Prep'!$C$6="CD", VLOOKUP(D25, Indices!$A:$B, 2, FALSE), LEFT(VLOOKUP(C25 &amp; "-" &amp; D25, Indices!$I:$M, MATCH('Library Prep'!$C$6 &amp; "-i7",Indices!$I$1:$M$1, 0), FALSE), LEN(VLOOKUP(C25 &amp; "-" &amp; D25, Indices!$I:$M, MATCH('Library Prep'!$C$6 &amp; "-i7",Indices!$I$1:$M$1, 0), FALSE))-2)))</f>
        <v>UDP0044</v>
      </c>
      <c r="F25" t="str">
        <f>IF(LEN($C25)=0,"",IF('Library Prep'!$C$6="CD",VLOOKUP($C25,Indices!$F$2:$H$97,3,FALSE),VLOOKUP(E25&amp;"-7",Indices!$A:$B,2,FALSE)))</f>
        <v>CTGCGAGCCA</v>
      </c>
      <c r="G25" t="str">
        <f>IF(AND('Library Prep'!$C$6="CD", LEN(F25)&gt;0), VLOOKUP(F25, Indices!$A:$B, 2, FALSE), E25)</f>
        <v>UDP0044</v>
      </c>
      <c r="H25" t="str">
        <f>IF(LEN($C25)=0,"",IF('Library Prep'!$C$6="CD",IF(LEN('Library Prep'!$D23)=0,"",'Library Prep'!D23),VLOOKUP(G25&amp;"-5",Indices!$A:$B,2,FALSE)))</f>
        <v>AATCCGGCCA</v>
      </c>
      <c r="I25" t="str">
        <f>IF(AND('Library Prep'!$C$6 &lt;&gt; "CD", LEN('Library Prep'!$D23)&gt;0), 'Library Prep'!$D23, "")</f>
        <v/>
      </c>
    </row>
    <row r="26" spans="1:9">
      <c r="A26" t="str">
        <f>IF(AND(LEN(TRIM('Library Prep'!$C$2)) &gt; 0, LEN(TRIM('Library Prep'!$B24))&gt;0), 'Library Prep'!$B24 &amp; "-" &amp; 'Library Prep'!$C$2, "")</f>
        <v>76-99-2Б-M3235-25-009</v>
      </c>
      <c r="C26" t="str">
        <f>IF(AND(LEN('Library Prep'!$K24)&gt;0, LEN(TRIM('Library Prep'!$C$6)) &gt; 0), IF('Library Prep'!$C$6="CD", 'Library Prep'!$K24, LEFT('Library Prep'!$K24, 1)), "")</f>
        <v>A</v>
      </c>
      <c r="D26" t="str">
        <f>IF(LEN($C26)=0, "", IF('Library Prep'!$C$6 = "CD", VLOOKUP($C26, Indices!$F$2:$H$97, 2, FALSE), RIGHT('Library Prep'!$K24, 3)))</f>
        <v>E06</v>
      </c>
      <c r="E26" t="str">
        <f>IF(LEN(D26)=0,"",IF('Library Prep'!$C$6="CD", VLOOKUP(D26, Indices!$A:$B, 2, FALSE), LEFT(VLOOKUP(C26 &amp; "-" &amp; D26, Indices!$I:$M, MATCH('Library Prep'!$C$6 &amp; "-i7",Indices!$I$1:$M$1, 0), FALSE), LEN(VLOOKUP(C26 &amp; "-" &amp; D26, Indices!$I:$M, MATCH('Library Prep'!$C$6 &amp; "-i7",Indices!$I$1:$M$1, 0), FALSE))-2)))</f>
        <v>UDP0045</v>
      </c>
      <c r="F26" t="str">
        <f>IF(LEN($C26)=0,"",IF('Library Prep'!$C$6="CD",VLOOKUP($C26,Indices!$F$2:$H$97,3,FALSE),VLOOKUP(E26&amp;"-7",Indices!$A:$B,2,FALSE)))</f>
        <v>CGTTATTCTA</v>
      </c>
      <c r="G26" t="str">
        <f>IF(AND('Library Prep'!$C$6="CD", LEN(F26)&gt;0), VLOOKUP(F26, Indices!$A:$B, 2, FALSE), E26)</f>
        <v>UDP0045</v>
      </c>
      <c r="H26" t="str">
        <f>IF(LEN($C26)=0,"",IF('Library Prep'!$C$6="CD",IF(LEN('Library Prep'!$D24)=0,"",'Library Prep'!D24),VLOOKUP(G26&amp;"-5",Indices!$A:$B,2,FALSE)))</f>
        <v>CCATAAGGTT</v>
      </c>
      <c r="I26" t="str">
        <f>IF(AND('Library Prep'!$C$6 &lt;&gt; "CD", LEN('Library Prep'!$D24)&gt;0), 'Library Prep'!$D24, "")</f>
        <v/>
      </c>
    </row>
    <row r="27" spans="1:9">
      <c r="A27" t="str">
        <f>IF(AND(LEN(TRIM('Library Prep'!$C$2)) &gt; 0, LEN(TRIM('Library Prep'!$B25))&gt;0), 'Library Prep'!$B25 &amp; "-" &amp; 'Library Prep'!$C$2, "")</f>
        <v>94-01-1A-M3235-25-009</v>
      </c>
      <c r="C27" t="str">
        <f>IF(AND(LEN('Library Prep'!$K25)&gt;0, LEN(TRIM('Library Prep'!$C$6)) &gt; 0), IF('Library Prep'!$C$6="CD", 'Library Prep'!$K25, LEFT('Library Prep'!$K25, 1)), "")</f>
        <v>A</v>
      </c>
      <c r="D27" t="str">
        <f>IF(LEN($C27)=0, "", IF('Library Prep'!$C$6 = "CD", VLOOKUP($C27, Indices!$F$2:$H$97, 2, FALSE), RIGHT('Library Prep'!$K25, 3)))</f>
        <v>F06</v>
      </c>
      <c r="E27" t="str">
        <f>IF(LEN(D27)=0,"",IF('Library Prep'!$C$6="CD", VLOOKUP(D27, Indices!$A:$B, 2, FALSE), LEFT(VLOOKUP(C27 &amp; "-" &amp; D27, Indices!$I:$M, MATCH('Library Prep'!$C$6 &amp; "-i7",Indices!$I$1:$M$1, 0), FALSE), LEN(VLOOKUP(C27 &amp; "-" &amp; D27, Indices!$I:$M, MATCH('Library Prep'!$C$6 &amp; "-i7",Indices!$I$1:$M$1, 0), FALSE))-2)))</f>
        <v>UDP0046V3</v>
      </c>
      <c r="F27" t="str">
        <f>IF(LEN($C27)=0,"",IF('Library Prep'!$C$6="CD",VLOOKUP($C27,Indices!$F$2:$H$97,3,FALSE),VLOOKUP(E27&amp;"-7",Indices!$A:$B,2,FALSE)))</f>
        <v>GCAACATGGA</v>
      </c>
      <c r="G27" t="str">
        <f>IF(AND('Library Prep'!$C$6="CD", LEN(F27)&gt;0), VLOOKUP(F27, Indices!$A:$B, 2, FALSE), E27)</f>
        <v>UDP0046V3</v>
      </c>
      <c r="H27" t="str">
        <f>IF(LEN($C27)=0,"",IF('Library Prep'!$C$6="CD",IF(LEN('Library Prep'!$D25)=0,"",'Library Prep'!D25),VLOOKUP(G27&amp;"-5",Indices!$A:$B,2,FALSE)))</f>
        <v>CTTGTCTTAA</v>
      </c>
      <c r="I27" t="str">
        <f>IF(AND('Library Prep'!$C$6 &lt;&gt; "CD", LEN('Library Prep'!$D25)&gt;0), 'Library Prep'!$D25, "")</f>
        <v/>
      </c>
    </row>
    <row r="28" spans="1:9">
      <c r="A28" t="str">
        <f>IF(AND(LEN(TRIM('Library Prep'!$C$2)) &gt; 0, LEN(TRIM('Library Prep'!$B26))&gt;0), 'Library Prep'!$B26 &amp; "-" &amp; 'Library Prep'!$C$2, "")</f>
        <v>94-01-1B-M3235-25-009</v>
      </c>
      <c r="C28" t="str">
        <f>IF(AND(LEN('Library Prep'!$K26)&gt;0, LEN(TRIM('Library Prep'!$C$6)) &gt; 0), IF('Library Prep'!$C$6="CD", 'Library Prep'!$K26, LEFT('Library Prep'!$K26, 1)), "")</f>
        <v>A</v>
      </c>
      <c r="D28" t="str">
        <f>IF(LEN($C28)=0, "", IF('Library Prep'!$C$6 = "CD", VLOOKUP($C28, Indices!$F$2:$H$97, 2, FALSE), RIGHT('Library Prep'!$K26, 3)))</f>
        <v>G06</v>
      </c>
      <c r="E28" t="str">
        <f>IF(LEN(D28)=0,"",IF('Library Prep'!$C$6="CD", VLOOKUP(D28, Indices!$A:$B, 2, FALSE), LEFT(VLOOKUP(C28 &amp; "-" &amp; D28, Indices!$I:$M, MATCH('Library Prep'!$C$6 &amp; "-i7",Indices!$I$1:$M$1, 0), FALSE), LEN(VLOOKUP(C28 &amp; "-" &amp; D28, Indices!$I:$M, MATCH('Library Prep'!$C$6 &amp; "-i7",Indices!$I$1:$M$1, 0), FALSE))-2)))</f>
        <v>UDP0047</v>
      </c>
      <c r="F28" t="str">
        <f>IF(LEN($C28)=0,"",IF('Library Prep'!$C$6="CD",VLOOKUP($C28,Indices!$F$2:$H$97,3,FALSE),VLOOKUP(E28&amp;"-7",Indices!$A:$B,2,FALSE)))</f>
        <v>GTCCTGGATA</v>
      </c>
      <c r="G28" t="str">
        <f>IF(AND('Library Prep'!$C$6="CD", LEN(F28)&gt;0), VLOOKUP(F28, Indices!$A:$B, 2, FALSE), E28)</f>
        <v>UDP0047</v>
      </c>
      <c r="H28" t="str">
        <f>IF(LEN($C28)=0,"",IF('Library Prep'!$C$6="CD",IF(LEN('Library Prep'!$D26)=0,"",'Library Prep'!D26),VLOOKUP(G28&amp;"-5",Indices!$A:$B,2,FALSE)))</f>
        <v>CGGTGGCGAA</v>
      </c>
      <c r="I28" t="str">
        <f>IF(AND('Library Prep'!$C$6 &lt;&gt; "CD", LEN('Library Prep'!$D26)&gt;0), 'Library Prep'!$D26, "")</f>
        <v/>
      </c>
    </row>
    <row r="29" spans="1:9">
      <c r="A29" t="str">
        <f>IF(AND(LEN(TRIM('Library Prep'!$C$2)) &gt; 0, LEN(TRIM('Library Prep'!$B27))&gt;0), 'Library Prep'!$B27 &amp; "-" &amp; 'Library Prep'!$C$2, "")</f>
        <v>94-01-2A-M3235-25-009</v>
      </c>
      <c r="C29" t="str">
        <f>IF(AND(LEN('Library Prep'!$K27)&gt;0, LEN(TRIM('Library Prep'!$C$6)) &gt; 0), IF('Library Prep'!$C$6="CD", 'Library Prep'!$K27, LEFT('Library Prep'!$K27, 1)), "")</f>
        <v>A</v>
      </c>
      <c r="D29" t="str">
        <f>IF(LEN($C29)=0, "", IF('Library Prep'!$C$6 = "CD", VLOOKUP($C29, Indices!$F$2:$H$97, 2, FALSE), RIGHT('Library Prep'!$K27, 3)))</f>
        <v>H06</v>
      </c>
      <c r="E29" t="str">
        <f>IF(LEN(D29)=0,"",IF('Library Prep'!$C$6="CD", VLOOKUP(D29, Indices!$A:$B, 2, FALSE), LEFT(VLOOKUP(C29 &amp; "-" &amp; D29, Indices!$I:$M, MATCH('Library Prep'!$C$6 &amp; "-i7",Indices!$I$1:$M$1, 0), FALSE), LEN(VLOOKUP(C29 &amp; "-" &amp; D29, Indices!$I:$M, MATCH('Library Prep'!$C$6 &amp; "-i7",Indices!$I$1:$M$1, 0), FALSE))-2)))</f>
        <v>UDP0048</v>
      </c>
      <c r="F29" t="str">
        <f>IF(LEN($C29)=0,"",IF('Library Prep'!$C$6="CD",VLOOKUP($C29,Indices!$F$2:$H$97,3,FALSE),VLOOKUP(E29&amp;"-7",Indices!$A:$B,2,FALSE)))</f>
        <v>CAGTGGCACT</v>
      </c>
      <c r="G29" t="str">
        <f>IF(AND('Library Prep'!$C$6="CD", LEN(F29)&gt;0), VLOOKUP(F29, Indices!$A:$B, 2, FALSE), E29)</f>
        <v>UDP0048</v>
      </c>
      <c r="H29" t="str">
        <f>IF(LEN($C29)=0,"",IF('Library Prep'!$C$6="CD",IF(LEN('Library Prep'!$D27)=0,"",'Library Prep'!D27),VLOOKUP(G29&amp;"-5",Indices!$A:$B,2,FALSE)))</f>
        <v>TAACAATAGG</v>
      </c>
      <c r="I29" t="str">
        <f>IF(AND('Library Prep'!$C$6 &lt;&gt; "CD", LEN('Library Prep'!$D27)&gt;0), 'Library Prep'!$D27, "")</f>
        <v/>
      </c>
    </row>
    <row r="30" spans="1:9">
      <c r="A30" t="str">
        <f>IF(AND(LEN(TRIM('Library Prep'!$C$2)) &gt; 0, LEN(TRIM('Library Prep'!$B28))&gt;0), 'Library Prep'!$B28 &amp; "-" &amp; 'Library Prep'!$C$2, "")</f>
        <v>94-01-2B-M3235-25-009</v>
      </c>
      <c r="C30" t="str">
        <f>IF(AND(LEN('Library Prep'!$K28)&gt;0, LEN(TRIM('Library Prep'!$C$6)) &gt; 0), IF('Library Prep'!$C$6="CD", 'Library Prep'!$K28, LEFT('Library Prep'!$K28, 1)), "")</f>
        <v>A</v>
      </c>
      <c r="D30" t="str">
        <f>IF(LEN($C30)=0, "", IF('Library Prep'!$C$6 = "CD", VLOOKUP($C30, Indices!$F$2:$H$97, 2, FALSE), RIGHT('Library Prep'!$K28, 3)))</f>
        <v>A07</v>
      </c>
      <c r="E30" t="str">
        <f>IF(LEN(D30)=0,"",IF('Library Prep'!$C$6="CD", VLOOKUP(D30, Indices!$A:$B, 2, FALSE), LEFT(VLOOKUP(C30 &amp; "-" &amp; D30, Indices!$I:$M, MATCH('Library Prep'!$C$6 &amp; "-i7",Indices!$I$1:$M$1, 0), FALSE), LEN(VLOOKUP(C30 &amp; "-" &amp; D30, Indices!$I:$M, MATCH('Library Prep'!$C$6 &amp; "-i7",Indices!$I$1:$M$1, 0), FALSE))-2)))</f>
        <v>UDP0049</v>
      </c>
      <c r="F30" t="str">
        <f>IF(LEN($C30)=0,"",IF('Library Prep'!$C$6="CD",VLOOKUP($C30,Indices!$F$2:$H$97,3,FALSE),VLOOKUP(E30&amp;"-7",Indices!$A:$B,2,FALSE)))</f>
        <v>AGTGTTGCAC</v>
      </c>
      <c r="G30" t="str">
        <f>IF(AND('Library Prep'!$C$6="CD", LEN(F30)&gt;0), VLOOKUP(F30, Indices!$A:$B, 2, FALSE), E30)</f>
        <v>UDP0049</v>
      </c>
      <c r="H30" t="str">
        <f>IF(LEN($C30)=0,"",IF('Library Prep'!$C$6="CD",IF(LEN('Library Prep'!$D28)=0,"",'Library Prep'!D28),VLOOKUP(G30&amp;"-5",Indices!$A:$B,2,FALSE)))</f>
        <v>CTGGTACACG</v>
      </c>
      <c r="I30" t="str">
        <f>IF(AND('Library Prep'!$C$6 &lt;&gt; "CD", LEN('Library Prep'!$D28)&gt;0), 'Library Prep'!$D28, "")</f>
        <v/>
      </c>
    </row>
    <row r="31" spans="1:9">
      <c r="A31" t="str">
        <f>IF(AND(LEN(TRIM('Library Prep'!$C$2)) &gt; 0, LEN(TRIM('Library Prep'!$B29))&gt;0), 'Library Prep'!$B29 &amp; "-" &amp; 'Library Prep'!$C$2, "")</f>
        <v>74-1170-M3235-25-009</v>
      </c>
      <c r="C31" t="str">
        <f>IF(AND(LEN('Library Prep'!$K29)&gt;0, LEN(TRIM('Library Prep'!$C$6)) &gt; 0), IF('Library Prep'!$C$6="CD", 'Library Prep'!$K29, LEFT('Library Prep'!$K29, 1)), "")</f>
        <v>A</v>
      </c>
      <c r="D31" t="str">
        <f>IF(LEN($C31)=0, "", IF('Library Prep'!$C$6 = "CD", VLOOKUP($C31, Indices!$F$2:$H$97, 2, FALSE), RIGHT('Library Prep'!$K29, 3)))</f>
        <v>B07</v>
      </c>
      <c r="E31" t="str">
        <f>IF(LEN(D31)=0,"",IF('Library Prep'!$C$6="CD", VLOOKUP(D31, Indices!$A:$B, 2, FALSE), LEFT(VLOOKUP(C31 &amp; "-" &amp; D31, Indices!$I:$M, MATCH('Library Prep'!$C$6 &amp; "-i7",Indices!$I$1:$M$1, 0), FALSE), LEN(VLOOKUP(C31 &amp; "-" &amp; D31, Indices!$I:$M, MATCH('Library Prep'!$C$6 &amp; "-i7",Indices!$I$1:$M$1, 0), FALSE))-2)))</f>
        <v>UDP0050</v>
      </c>
      <c r="F31" t="str">
        <f>IF(LEN($C31)=0,"",IF('Library Prep'!$C$6="CD",VLOOKUP($C31,Indices!$F$2:$H$97,3,FALSE),VLOOKUP(E31&amp;"-7",Indices!$A:$B,2,FALSE)))</f>
        <v>GACACCATGT</v>
      </c>
      <c r="G31" t="str">
        <f>IF(AND('Library Prep'!$C$6="CD", LEN(F31)&gt;0), VLOOKUP(F31, Indices!$A:$B, 2, FALSE), E31)</f>
        <v>UDP0050</v>
      </c>
      <c r="H31" t="str">
        <f>IF(LEN($C31)=0,"",IF('Library Prep'!$C$6="CD",IF(LEN('Library Prep'!$D29)=0,"",'Library Prep'!D29),VLOOKUP(G31&amp;"-5",Indices!$A:$B,2,FALSE)))</f>
        <v>TCAACGTGTA</v>
      </c>
      <c r="I31" t="str">
        <f>IF(AND('Library Prep'!$C$6 &lt;&gt; "CD", LEN('Library Prep'!$D29)&gt;0), 'Library Prep'!$D29, "")</f>
        <v/>
      </c>
    </row>
    <row r="32" spans="1:9">
      <c r="A32" t="str">
        <f>IF(AND(LEN(TRIM('Library Prep'!$C$2)) &gt; 0, LEN(TRIM('Library Prep'!$B30))&gt;0), 'Library Prep'!$B30 &amp; "-" &amp; 'Library Prep'!$C$2, "")</f>
        <v>NCTC-9728-M3235-25-009</v>
      </c>
      <c r="C32" t="str">
        <f>IF(AND(LEN('Library Prep'!$K30)&gt;0, LEN(TRIM('Library Prep'!$C$6)) &gt; 0), IF('Library Prep'!$C$6="CD", 'Library Prep'!$K30, LEFT('Library Prep'!$K30, 1)), "")</f>
        <v>A</v>
      </c>
      <c r="D32" t="str">
        <f>IF(LEN($C32)=0, "", IF('Library Prep'!$C$6 = "CD", VLOOKUP($C32, Indices!$F$2:$H$97, 2, FALSE), RIGHT('Library Prep'!$K30, 3)))</f>
        <v>C07</v>
      </c>
      <c r="E32" t="str">
        <f>IF(LEN(D32)=0,"",IF('Library Prep'!$C$6="CD", VLOOKUP(D32, Indices!$A:$B, 2, FALSE), LEFT(VLOOKUP(C32 &amp; "-" &amp; D32, Indices!$I:$M, MATCH('Library Prep'!$C$6 &amp; "-i7",Indices!$I$1:$M$1, 0), FALSE), LEN(VLOOKUP(C32 &amp; "-" &amp; D32, Indices!$I:$M, MATCH('Library Prep'!$C$6 &amp; "-i7",Indices!$I$1:$M$1, 0), FALSE))-2)))</f>
        <v>UDP0051</v>
      </c>
      <c r="F32" t="str">
        <f>IF(LEN($C32)=0,"",IF('Library Prep'!$C$6="CD",VLOOKUP($C32,Indices!$F$2:$H$97,3,FALSE),VLOOKUP(E32&amp;"-7",Indices!$A:$B,2,FALSE)))</f>
        <v>CCTGTCTGTC</v>
      </c>
      <c r="G32" t="str">
        <f>IF(AND('Library Prep'!$C$6="CD", LEN(F32)&gt;0), VLOOKUP(F32, Indices!$A:$B, 2, FALSE), E32)</f>
        <v>UDP0051</v>
      </c>
      <c r="H32" t="str">
        <f>IF(LEN($C32)=0,"",IF('Library Prep'!$C$6="CD",IF(LEN('Library Prep'!$D30)=0,"",'Library Prep'!D30),VLOOKUP(G32&amp;"-5",Indices!$A:$B,2,FALSE)))</f>
        <v>ACTGTTGTGA</v>
      </c>
      <c r="I32" t="str">
        <f>IF(AND('Library Prep'!$C$6 &lt;&gt; "CD", LEN('Library Prep'!$D30)&gt;0), 'Library Prep'!$D30, "")</f>
        <v/>
      </c>
    </row>
    <row r="33" spans="1:9">
      <c r="A33" t="str">
        <f>IF(AND(LEN(TRIM('Library Prep'!$C$2)) &gt; 0, LEN(TRIM('Library Prep'!$B31))&gt;0), 'Library Prep'!$B31 &amp; "-" &amp; 'Library Prep'!$C$2, "")</f>
        <v>2011L-2624-060525-M3235-25-009</v>
      </c>
      <c r="C33" t="str">
        <f>IF(AND(LEN('Library Prep'!$K31)&gt;0, LEN(TRIM('Library Prep'!$C$6)) &gt; 0), IF('Library Prep'!$C$6="CD", 'Library Prep'!$K31, LEFT('Library Prep'!$K31, 1)), "")</f>
        <v>A</v>
      </c>
      <c r="D33" t="str">
        <f>IF(LEN($C33)=0, "", IF('Library Prep'!$C$6 = "CD", VLOOKUP($C33, Indices!$F$2:$H$97, 2, FALSE), RIGHT('Library Prep'!$K31, 3)))</f>
        <v>D07</v>
      </c>
      <c r="E33" t="str">
        <f>IF(LEN(D33)=0,"",IF('Library Prep'!$C$6="CD", VLOOKUP(D33, Indices!$A:$B, 2, FALSE), LEFT(VLOOKUP(C33 &amp; "-" &amp; D33, Indices!$I:$M, MATCH('Library Prep'!$C$6 &amp; "-i7",Indices!$I$1:$M$1, 0), FALSE), LEN(VLOOKUP(C33 &amp; "-" &amp; D33, Indices!$I:$M, MATCH('Library Prep'!$C$6 &amp; "-i7",Indices!$I$1:$M$1, 0), FALSE))-2)))</f>
        <v>UDP0052</v>
      </c>
      <c r="F33" t="str">
        <f>IF(LEN($C33)=0,"",IF('Library Prep'!$C$6="CD",VLOOKUP($C33,Indices!$F$2:$H$97,3,FALSE),VLOOKUP(E33&amp;"-7",Indices!$A:$B,2,FALSE)))</f>
        <v>TGATGTAAGA</v>
      </c>
      <c r="G33" t="str">
        <f>IF(AND('Library Prep'!$C$6="CD", LEN(F33)&gt;0), VLOOKUP(F33, Indices!$A:$B, 2, FALSE), E33)</f>
        <v>UDP0052</v>
      </c>
      <c r="H33" t="str">
        <f>IF(LEN($C33)=0,"",IF('Library Prep'!$C$6="CD",IF(LEN('Library Prep'!$D31)=0,"",'Library Prep'!D31),VLOOKUP(G33&amp;"-5",Indices!$A:$B,2,FALSE)))</f>
        <v>GTGCGTCCTT</v>
      </c>
      <c r="I33" t="str">
        <f>IF(AND('Library Prep'!$C$6 &lt;&gt; "CD", LEN('Library Prep'!$D31)&gt;0), 'Library Prep'!$D31, "")</f>
        <v/>
      </c>
    </row>
    <row r="34" spans="1:9">
      <c r="A34" t="str">
        <f>IF(AND(LEN(TRIM('Library Prep'!$C$2)) &gt; 0, LEN(TRIM('Library Prep'!$B32))&gt;0), 'Library Prep'!$B32 &amp; "-" &amp; 'Library Prep'!$C$2, "")</f>
        <v>D2371-060525-M3235-25-009</v>
      </c>
      <c r="C34" t="str">
        <f>IF(AND(LEN('Library Prep'!$K32)&gt;0, LEN(TRIM('Library Prep'!$C$6)) &gt; 0), IF('Library Prep'!$C$6="CD", 'Library Prep'!$K32, LEFT('Library Prep'!$K32, 1)), "")</f>
        <v>A</v>
      </c>
      <c r="D34" t="str">
        <f>IF(LEN($C34)=0, "", IF('Library Prep'!$C$6 = "CD", VLOOKUP($C34, Indices!$F$2:$H$97, 2, FALSE), RIGHT('Library Prep'!$K32, 3)))</f>
        <v>E07</v>
      </c>
      <c r="E34" t="str">
        <f>IF(LEN(D34)=0,"",IF('Library Prep'!$C$6="CD", VLOOKUP(D34, Indices!$A:$B, 2, FALSE), LEFT(VLOOKUP(C34 &amp; "-" &amp; D34, Indices!$I:$M, MATCH('Library Prep'!$C$6 &amp; "-i7",Indices!$I$1:$M$1, 0), FALSE), LEN(VLOOKUP(C34 &amp; "-" &amp; D34, Indices!$I:$M, MATCH('Library Prep'!$C$6 &amp; "-i7",Indices!$I$1:$M$1, 0), FALSE))-2)))</f>
        <v>UDP0053V3</v>
      </c>
      <c r="F34" t="str">
        <f>IF(LEN($C34)=0,"",IF('Library Prep'!$C$6="CD",VLOOKUP($C34,Indices!$F$2:$H$97,3,FALSE),VLOOKUP(E34&amp;"-7",Indices!$A:$B,2,FALSE)))</f>
        <v>TAGTTCGGTA</v>
      </c>
      <c r="G34" t="str">
        <f>IF(AND('Library Prep'!$C$6="CD", LEN(F34)&gt;0), VLOOKUP(F34, Indices!$A:$B, 2, FALSE), E34)</f>
        <v>UDP0053V3</v>
      </c>
      <c r="H34" t="str">
        <f>IF(LEN($C34)=0,"",IF('Library Prep'!$C$6="CD",IF(LEN('Library Prep'!$D32)=0,"",'Library Prep'!D32),VLOOKUP(G34&amp;"-5",Indices!$A:$B,2,FALSE)))</f>
        <v>CCATGTGTAG</v>
      </c>
      <c r="I34" t="str">
        <f>IF(AND('Library Prep'!$C$6 &lt;&gt; "CD", LEN('Library Prep'!$D32)&gt;0), 'Library Prep'!$D32, "")</f>
        <v/>
      </c>
    </row>
    <row r="35" spans="1:9">
      <c r="A35" t="str">
        <f>IF(AND(LEN(TRIM('Library Prep'!$C$2)) &gt; 0, LEN(TRIM('Library Prep'!$B33))&gt;0), 'Library Prep'!$B33 &amp; "-" &amp; 'Library Prep'!$C$2, "")</f>
        <v/>
      </c>
      <c r="C35" t="str">
        <f>IF(AND(LEN('Library Prep'!$K33)&gt;0, LEN(TRIM('Library Prep'!$C$6)) &gt; 0), IF('Library Prep'!$C$6="CD", 'Library Prep'!$K33, LEFT('Library Prep'!$K33, 1)), "")</f>
        <v/>
      </c>
      <c r="D35" t="str">
        <f>IF(LEN($C35)=0, "", IF('Library Prep'!$C$6 = "CD", VLOOKUP($C35, Indices!$F$2:$H$97, 2, FALSE), RIGHT('Library Prep'!$K33, 3)))</f>
        <v/>
      </c>
      <c r="E35" t="str">
        <f>IF(LEN(D35)=0,"",IF('Library Prep'!$C$6="CD", VLOOKUP(D35, Indices!$A:$B, 2, FALSE), LEFT(VLOOKUP(C35 &amp; "-" &amp; D35, Indices!$I:$M, MATCH('Library Prep'!$C$6 &amp; "-i7",Indices!$I$1:$M$1, 0), FALSE), LEN(VLOOKUP(C35 &amp; "-" &amp; D35, Indices!$I:$M, MATCH('Library Prep'!$C$6 &amp; "-i7",Indices!$I$1:$M$1, 0), FALSE))-2)))</f>
        <v/>
      </c>
      <c r="F35" t="str">
        <f>IF(LEN($C35)=0,"",IF('Library Prep'!$C$6="CD",VLOOKUP($C35,Indices!$F$2:$H$97,3,FALSE),VLOOKUP(E35&amp;"-7",Indices!$A:$B,2,FALSE)))</f>
        <v/>
      </c>
      <c r="G35" t="str">
        <f>IF(AND('Library Prep'!$C$6="CD", LEN(F35)&gt;0), VLOOKUP(F35, Indices!$A:$B, 2, FALSE), E35)</f>
        <v/>
      </c>
      <c r="H35" t="str">
        <f>IF(LEN($C35)=0,"",IF('Library Prep'!$C$6="CD",IF(LEN('Library Prep'!$D33)=0,"",'Library Prep'!D33),VLOOKUP(G35&amp;"-5",Indices!$A:$B,2,FALSE)))</f>
        <v/>
      </c>
      <c r="I35" t="str">
        <f>IF(AND('Library Prep'!$C$6 &lt;&gt; "CD", LEN('Library Prep'!$D33)&gt;0), 'Library Prep'!$D33, "")</f>
        <v/>
      </c>
    </row>
    <row r="36" spans="1:9">
      <c r="A36" t="str">
        <f>IF(AND(LEN(TRIM('Library Prep'!$C$2)) &gt; 0, LEN(TRIM('Library Prep'!$B34))&gt;0), 'Library Prep'!$B34 &amp; "-" &amp; 'Library Prep'!$C$2, "")</f>
        <v/>
      </c>
      <c r="C36" t="str">
        <f>IF(AND(LEN('Library Prep'!$K34)&gt;0, LEN(TRIM('Library Prep'!$C$6)) &gt; 0), IF('Library Prep'!$C$6="CD", 'Library Prep'!$K34, LEFT('Library Prep'!$K34, 1)), "")</f>
        <v/>
      </c>
      <c r="D36" t="str">
        <f>IF(LEN($C36)=0, "", IF('Library Prep'!$C$6 = "CD", VLOOKUP($C36, Indices!$F$2:$H$97, 2, FALSE), RIGHT('Library Prep'!$K34, 3)))</f>
        <v/>
      </c>
      <c r="E36" t="str">
        <f>IF(LEN(D36)=0,"",IF('Library Prep'!$C$6="CD", VLOOKUP(D36, Indices!$A:$B, 2, FALSE), LEFT(VLOOKUP(C36 &amp; "-" &amp; D36, Indices!$I:$M, MATCH('Library Prep'!$C$6 &amp; "-i7",Indices!$I$1:$M$1, 0), FALSE), LEN(VLOOKUP(C36 &amp; "-" &amp; D36, Indices!$I:$M, MATCH('Library Prep'!$C$6 &amp; "-i7",Indices!$I$1:$M$1, 0), FALSE))-2)))</f>
        <v/>
      </c>
      <c r="F36" t="str">
        <f>IF(LEN($C36)=0,"",IF('Library Prep'!$C$6="CD",VLOOKUP($C36,Indices!$F$2:$H$97,3,FALSE),VLOOKUP(E36&amp;"-7",Indices!$A:$B,2,FALSE)))</f>
        <v/>
      </c>
      <c r="G36" t="str">
        <f>IF(AND('Library Prep'!$C$6="CD", LEN(F36)&gt;0), VLOOKUP(F36, Indices!$A:$B, 2, FALSE), E36)</f>
        <v/>
      </c>
      <c r="H36" t="str">
        <f>IF(LEN($C36)=0,"",IF('Library Prep'!$C$6="CD",IF(LEN('Library Prep'!$D34)=0,"",'Library Prep'!D34),VLOOKUP(G36&amp;"-5",Indices!$A:$B,2,FALSE)))</f>
        <v/>
      </c>
      <c r="I36" t="str">
        <f>IF(AND('Library Prep'!$C$6 &lt;&gt; "CD", LEN('Library Prep'!$D34)&gt;0), 'Library Prep'!$D34, "")</f>
        <v/>
      </c>
    </row>
    <row r="37" spans="1:9">
      <c r="A37" t="str">
        <f>IF(AND(LEN(TRIM('Library Prep'!$C$2)) &gt; 0, LEN(TRIM('Library Prep'!$B35))&gt;0), 'Library Prep'!$B35 &amp; "-" &amp; 'Library Prep'!$C$2, "")</f>
        <v/>
      </c>
      <c r="C37" t="str">
        <f>IF(AND(LEN('Library Prep'!$K35)&gt;0, LEN(TRIM('Library Prep'!$C$6)) &gt; 0), IF('Library Prep'!$C$6="CD", 'Library Prep'!$K35, LEFT('Library Prep'!$K35, 1)), "")</f>
        <v/>
      </c>
      <c r="D37" t="str">
        <f>IF(LEN($C37)=0, "", IF('Library Prep'!$C$6 = "CD", VLOOKUP($C37, Indices!$F$2:$H$97, 2, FALSE), RIGHT('Library Prep'!$K35, 3)))</f>
        <v/>
      </c>
      <c r="E37" t="str">
        <f>IF(LEN(D37)=0,"",IF('Library Prep'!$C$6="CD", VLOOKUP(D37, Indices!$A:$B, 2, FALSE), LEFT(VLOOKUP(C37 &amp; "-" &amp; D37, Indices!$I:$M, MATCH('Library Prep'!$C$6 &amp; "-i7",Indices!$I$1:$M$1, 0), FALSE), LEN(VLOOKUP(C37 &amp; "-" &amp; D37, Indices!$I:$M, MATCH('Library Prep'!$C$6 &amp; "-i7",Indices!$I$1:$M$1, 0), FALSE))-2)))</f>
        <v/>
      </c>
      <c r="F37" t="str">
        <f>IF(LEN($C37)=0,"",IF('Library Prep'!$C$6="CD",VLOOKUP($C37,Indices!$F$2:$H$97,3,FALSE),VLOOKUP(E37&amp;"-7",Indices!$A:$B,2,FALSE)))</f>
        <v/>
      </c>
      <c r="G37" t="str">
        <f>IF(AND('Library Prep'!$C$6="CD", LEN(F37)&gt;0), VLOOKUP(F37, Indices!$A:$B, 2, FALSE), E37)</f>
        <v/>
      </c>
      <c r="H37" t="str">
        <f>IF(LEN($C37)=0,"",IF('Library Prep'!$C$6="CD",IF(LEN('Library Prep'!$D35)=0,"",'Library Prep'!D35),VLOOKUP(G37&amp;"-5",Indices!$A:$B,2,FALSE)))</f>
        <v/>
      </c>
      <c r="I37" t="str">
        <f>IF(AND('Library Prep'!$C$6 &lt;&gt; "CD", LEN('Library Prep'!$D35)&gt;0), 'Library Prep'!$D35, "")</f>
        <v/>
      </c>
    </row>
    <row r="38" spans="1:9">
      <c r="A38" t="str">
        <f>IF(AND(LEN(TRIM('Library Prep'!$C$2)) &gt; 0, LEN(TRIM('Library Prep'!$B36))&gt;0), 'Library Prep'!$B36 &amp; "-" &amp; 'Library Prep'!$C$2, "")</f>
        <v/>
      </c>
      <c r="C38" t="str">
        <f>IF(AND(LEN('Library Prep'!$K36)&gt;0, LEN(TRIM('Library Prep'!$C$6)) &gt; 0), IF('Library Prep'!$C$6="CD", 'Library Prep'!$K36, LEFT('Library Prep'!$K36, 1)), "")</f>
        <v/>
      </c>
      <c r="D38" t="str">
        <f>IF(LEN($C38)=0, "", IF('Library Prep'!$C$6 = "CD", VLOOKUP($C38, Indices!$F$2:$H$97, 2, FALSE), RIGHT('Library Prep'!$K36, 3)))</f>
        <v/>
      </c>
      <c r="E38" t="str">
        <f>IF(LEN(D38)=0,"",IF('Library Prep'!$C$6="CD", VLOOKUP(D38, Indices!$A:$B, 2, FALSE), LEFT(VLOOKUP(C38 &amp; "-" &amp; D38, Indices!$I:$M, MATCH('Library Prep'!$C$6 &amp; "-i7",Indices!$I$1:$M$1, 0), FALSE), LEN(VLOOKUP(C38 &amp; "-" &amp; D38, Indices!$I:$M, MATCH('Library Prep'!$C$6 &amp; "-i7",Indices!$I$1:$M$1, 0), FALSE))-2)))</f>
        <v/>
      </c>
      <c r="F38" t="str">
        <f>IF(LEN($C38)=0,"",IF('Library Prep'!$C$6="CD",VLOOKUP($C38,Indices!$F$2:$H$97,3,FALSE),VLOOKUP(E38&amp;"-7",Indices!$A:$B,2,FALSE)))</f>
        <v/>
      </c>
      <c r="G38" t="str">
        <f>IF(AND('Library Prep'!$C$6="CD", LEN(F38)&gt;0), VLOOKUP(F38, Indices!$A:$B, 2, FALSE), E38)</f>
        <v/>
      </c>
      <c r="H38" t="str">
        <f>IF(LEN($C38)=0,"",IF('Library Prep'!$C$6="CD",IF(LEN('Library Prep'!$D36)=0,"",'Library Prep'!D36),VLOOKUP(G38&amp;"-5",Indices!$A:$B,2,FALSE)))</f>
        <v/>
      </c>
      <c r="I38" t="str">
        <f>IF(AND('Library Prep'!$C$6 &lt;&gt; "CD", LEN('Library Prep'!$D36)&gt;0), 'Library Prep'!$D36, "")</f>
        <v/>
      </c>
    </row>
    <row r="39" spans="1:9">
      <c r="A39" t="str">
        <f>IF(AND(LEN(TRIM('Library Prep'!$C$2)) &gt; 0, LEN(TRIM('Library Prep'!$B37))&gt;0), 'Library Prep'!$B37 &amp; "-" &amp; 'Library Prep'!$C$2, "")</f>
        <v/>
      </c>
      <c r="C39" t="str">
        <f>IF(AND(LEN('Library Prep'!$K37)&gt;0, LEN(TRIM('Library Prep'!$C$6)) &gt; 0), IF('Library Prep'!$C$6="CD", 'Library Prep'!$K37, LEFT('Library Prep'!$K37, 1)), "")</f>
        <v/>
      </c>
      <c r="D39" t="str">
        <f>IF(LEN($C39)=0, "", IF('Library Prep'!$C$6 = "CD", VLOOKUP($C39, Indices!$F$2:$H$97, 2, FALSE), RIGHT('Library Prep'!$K37, 3)))</f>
        <v/>
      </c>
      <c r="E39" t="str">
        <f>IF(LEN(D39)=0,"",IF('Library Prep'!$C$6="CD", VLOOKUP(D39, Indices!$A:$B, 2, FALSE), LEFT(VLOOKUP(C39 &amp; "-" &amp; D39, Indices!$I:$M, MATCH('Library Prep'!$C$6 &amp; "-i7",Indices!$I$1:$M$1, 0), FALSE), LEN(VLOOKUP(C39 &amp; "-" &amp; D39, Indices!$I:$M, MATCH('Library Prep'!$C$6 &amp; "-i7",Indices!$I$1:$M$1, 0), FALSE))-2)))</f>
        <v/>
      </c>
      <c r="F39" t="str">
        <f>IF(LEN($C39)=0,"",IF('Library Prep'!$C$6="CD",VLOOKUP($C39,Indices!$F$2:$H$97,3,FALSE),VLOOKUP(E39&amp;"-7",Indices!$A:$B,2,FALSE)))</f>
        <v/>
      </c>
      <c r="G39" t="str">
        <f>IF(AND('Library Prep'!$C$6="CD", LEN(F39)&gt;0), VLOOKUP(F39, Indices!$A:$B, 2, FALSE), E39)</f>
        <v/>
      </c>
      <c r="H39" t="str">
        <f>IF(LEN($C39)=0,"",IF('Library Prep'!$C$6="CD",IF(LEN('Library Prep'!$D37)=0,"",'Library Prep'!D37),VLOOKUP(G39&amp;"-5",Indices!$A:$B,2,FALSE)))</f>
        <v/>
      </c>
      <c r="I39" t="str">
        <f>IF(AND('Library Prep'!$C$6 &lt;&gt; "CD", LEN('Library Prep'!$D37)&gt;0), 'Library Prep'!$D37, "")</f>
        <v/>
      </c>
    </row>
    <row r="40" spans="1:9">
      <c r="A40" t="str">
        <f>IF(AND(LEN(TRIM('Library Prep'!$C$2)) &gt; 0, LEN(TRIM('Library Prep'!$B38))&gt;0), 'Library Prep'!$B38 &amp; "-" &amp; 'Library Prep'!$C$2, "")</f>
        <v/>
      </c>
      <c r="C40" t="str">
        <f>IF(AND(LEN('Library Prep'!$K38)&gt;0, LEN(TRIM('Library Prep'!$C$6)) &gt; 0), IF('Library Prep'!$C$6="CD", 'Library Prep'!$K38, LEFT('Library Prep'!$K38, 1)), "")</f>
        <v/>
      </c>
      <c r="D40" t="str">
        <f>IF(LEN($C40)=0, "", IF('Library Prep'!$C$6 = "CD", VLOOKUP($C40, Indices!$F$2:$H$97, 2, FALSE), RIGHT('Library Prep'!$K38, 3)))</f>
        <v/>
      </c>
      <c r="E40" t="str">
        <f>IF(LEN(D40)=0,"",IF('Library Prep'!$C$6="CD", VLOOKUP(D40, Indices!$A:$B, 2, FALSE), LEFT(VLOOKUP(C40 &amp; "-" &amp; D40, Indices!$I:$M, MATCH('Library Prep'!$C$6 &amp; "-i7",Indices!$I$1:$M$1, 0), FALSE), LEN(VLOOKUP(C40 &amp; "-" &amp; D40, Indices!$I:$M, MATCH('Library Prep'!$C$6 &amp; "-i7",Indices!$I$1:$M$1, 0), FALSE))-2)))</f>
        <v/>
      </c>
      <c r="F40" t="str">
        <f>IF(LEN($C40)=0,"",IF('Library Prep'!$C$6="CD",VLOOKUP($C40,Indices!$F$2:$H$97,3,FALSE),VLOOKUP(E40&amp;"-7",Indices!$A:$B,2,FALSE)))</f>
        <v/>
      </c>
      <c r="G40" t="str">
        <f>IF(AND('Library Prep'!$C$6="CD", LEN(F40)&gt;0), VLOOKUP(F40, Indices!$A:$B, 2, FALSE), E40)</f>
        <v/>
      </c>
      <c r="H40" t="str">
        <f>IF(LEN($C40)=0,"",IF('Library Prep'!$C$6="CD",IF(LEN('Library Prep'!$D38)=0,"",'Library Prep'!D38),VLOOKUP(G40&amp;"-5",Indices!$A:$B,2,FALSE)))</f>
        <v/>
      </c>
      <c r="I40" t="str">
        <f>IF(AND('Library Prep'!$C$6 &lt;&gt; "CD", LEN('Library Prep'!$D38)&gt;0), 'Library Prep'!$D38, "")</f>
        <v/>
      </c>
    </row>
    <row r="41" spans="1:9">
      <c r="A41" t="str">
        <f>IF(AND(LEN(TRIM('Library Prep'!$C$2)) &gt; 0, LEN(TRIM('Library Prep'!$B39))&gt;0), 'Library Prep'!$B39 &amp; "-" &amp; 'Library Prep'!$C$2, "")</f>
        <v/>
      </c>
      <c r="C41" t="str">
        <f>IF(AND(LEN('Library Prep'!$K39)&gt;0, LEN(TRIM('Library Prep'!$C$6)) &gt; 0), IF('Library Prep'!$C$6="CD", 'Library Prep'!$K39, LEFT('Library Prep'!$K39, 1)), "")</f>
        <v/>
      </c>
      <c r="D41" t="str">
        <f>IF(LEN($C41)=0, "", IF('Library Prep'!$C$6 = "CD", VLOOKUP($C41, Indices!$F$2:$H$97, 2, FALSE), RIGHT('Library Prep'!$K39, 3)))</f>
        <v/>
      </c>
      <c r="E41" t="str">
        <f>IF(LEN(D41)=0,"",IF('Library Prep'!$C$6="CD", VLOOKUP(D41, Indices!$A:$B, 2, FALSE), LEFT(VLOOKUP(C41 &amp; "-" &amp; D41, Indices!$I:$M, MATCH('Library Prep'!$C$6 &amp; "-i7",Indices!$I$1:$M$1, 0), FALSE), LEN(VLOOKUP(C41 &amp; "-" &amp; D41, Indices!$I:$M, MATCH('Library Prep'!$C$6 &amp; "-i7",Indices!$I$1:$M$1, 0), FALSE))-2)))</f>
        <v/>
      </c>
      <c r="F41" t="str">
        <f>IF(LEN($C41)=0,"",IF('Library Prep'!$C$6="CD",VLOOKUP($C41,Indices!$F$2:$H$97,3,FALSE),VLOOKUP(E41&amp;"-7",Indices!$A:$B,2,FALSE)))</f>
        <v/>
      </c>
      <c r="G41" t="str">
        <f>IF(AND('Library Prep'!$C$6="CD", LEN(F41)&gt;0), VLOOKUP(F41, Indices!$A:$B, 2, FALSE), E41)</f>
        <v/>
      </c>
      <c r="H41" t="str">
        <f>IF(LEN($C41)=0,"",IF('Library Prep'!$C$6="CD",IF(LEN('Library Prep'!$D39)=0,"",'Library Prep'!D39),VLOOKUP(G41&amp;"-5",Indices!$A:$B,2,FALSE)))</f>
        <v/>
      </c>
      <c r="I41" t="str">
        <f>IF(AND('Library Prep'!$C$6 &lt;&gt; "CD", LEN('Library Prep'!$D39)&gt;0), 'Library Prep'!$D39, "")</f>
        <v/>
      </c>
    </row>
    <row r="42" spans="1:9">
      <c r="A42" t="str">
        <f>IF(AND(LEN(TRIM('Library Prep'!$C$2)) &gt; 0, LEN(TRIM('Library Prep'!$B40))&gt;0), 'Library Prep'!$B40 &amp; "-" &amp; 'Library Prep'!$C$2, "")</f>
        <v/>
      </c>
      <c r="C42" t="str">
        <f>IF(AND(LEN('Library Prep'!$K40)&gt;0, LEN(TRIM('Library Prep'!$C$6)) &gt; 0), IF('Library Prep'!$C$6="CD", 'Library Prep'!$K40, LEFT('Library Prep'!$K40, 1)), "")</f>
        <v/>
      </c>
      <c r="D42" t="str">
        <f>IF(LEN($C42)=0, "", IF('Library Prep'!$C$6 = "CD", VLOOKUP($C42, Indices!$F$2:$H$97, 2, FALSE), RIGHT('Library Prep'!$K40, 3)))</f>
        <v/>
      </c>
      <c r="E42" t="str">
        <f>IF(LEN(D42)=0,"",IF('Library Prep'!$C$6="CD", VLOOKUP(D42, Indices!$A:$B, 2, FALSE), LEFT(VLOOKUP(C42 &amp; "-" &amp; D42, Indices!$I:$M, MATCH('Library Prep'!$C$6 &amp; "-i7",Indices!$I$1:$M$1, 0), FALSE), LEN(VLOOKUP(C42 &amp; "-" &amp; D42, Indices!$I:$M, MATCH('Library Prep'!$C$6 &amp; "-i7",Indices!$I$1:$M$1, 0), FALSE))-2)))</f>
        <v/>
      </c>
      <c r="F42" t="str">
        <f>IF(LEN($C42)=0,"",IF('Library Prep'!$C$6="CD",VLOOKUP($C42,Indices!$F$2:$H$97,3,FALSE),VLOOKUP(E42&amp;"-7",Indices!$A:$B,2,FALSE)))</f>
        <v/>
      </c>
      <c r="G42" t="str">
        <f>IF(AND('Library Prep'!$C$6="CD", LEN(F42)&gt;0), VLOOKUP(F42, Indices!$A:$B, 2, FALSE), E42)</f>
        <v/>
      </c>
      <c r="H42" t="str">
        <f>IF(LEN($C42)=0,"",IF('Library Prep'!$C$6="CD",IF(LEN('Library Prep'!$D40)=0,"",'Library Prep'!D40),VLOOKUP(G42&amp;"-5",Indices!$A:$B,2,FALSE)))</f>
        <v/>
      </c>
      <c r="I42" t="str">
        <f>IF(AND('Library Prep'!$C$6 &lt;&gt; "CD", LEN('Library Prep'!$D40)&gt;0), 'Library Prep'!$D40, "")</f>
        <v/>
      </c>
    </row>
    <row r="43" spans="1:9">
      <c r="A43" t="str">
        <f>IF(AND(LEN(TRIM('Library Prep'!$C$2)) &gt; 0, LEN(TRIM('Library Prep'!$B41))&gt;0), 'Library Prep'!$B41 &amp; "-" &amp; 'Library Prep'!$C$2, "")</f>
        <v/>
      </c>
      <c r="C43" t="str">
        <f>IF(AND(LEN('Library Prep'!$K41)&gt;0, LEN(TRIM('Library Prep'!$C$6)) &gt; 0), IF('Library Prep'!$C$6="CD", 'Library Prep'!$K41, LEFT('Library Prep'!$K41, 1)), "")</f>
        <v/>
      </c>
      <c r="D43" t="str">
        <f>IF(LEN($C43)=0, "", IF('Library Prep'!$C$6 = "CD", VLOOKUP($C43, Indices!$F$2:$H$97, 2, FALSE), RIGHT('Library Prep'!$K41, 3)))</f>
        <v/>
      </c>
      <c r="E43" t="str">
        <f>IF(LEN(D43)=0,"",IF('Library Prep'!$C$6="CD", VLOOKUP(D43, Indices!$A:$B, 2, FALSE), LEFT(VLOOKUP(C43 &amp; "-" &amp; D43, Indices!$I:$M, MATCH('Library Prep'!$C$6 &amp; "-i7",Indices!$I$1:$M$1, 0), FALSE), LEN(VLOOKUP(C43 &amp; "-" &amp; D43, Indices!$I:$M, MATCH('Library Prep'!$C$6 &amp; "-i7",Indices!$I$1:$M$1, 0), FALSE))-2)))</f>
        <v/>
      </c>
      <c r="F43" t="str">
        <f>IF(LEN($C43)=0,"",IF('Library Prep'!$C$6="CD",VLOOKUP($C43,Indices!$F$2:$H$97,3,FALSE),VLOOKUP(E43&amp;"-7",Indices!$A:$B,2,FALSE)))</f>
        <v/>
      </c>
      <c r="G43" t="str">
        <f>IF(AND('Library Prep'!$C$6="CD", LEN(F43)&gt;0), VLOOKUP(F43, Indices!$A:$B, 2, FALSE), E43)</f>
        <v/>
      </c>
      <c r="H43" t="str">
        <f>IF(LEN($C43)=0,"",IF('Library Prep'!$C$6="CD",IF(LEN('Library Prep'!$D41)=0,"",'Library Prep'!D41),VLOOKUP(G43&amp;"-5",Indices!$A:$B,2,FALSE)))</f>
        <v/>
      </c>
      <c r="I43" t="str">
        <f>IF(AND('Library Prep'!$C$6 &lt;&gt; "CD", LEN('Library Prep'!$D41)&gt;0), 'Library Prep'!$D41, "")</f>
        <v/>
      </c>
    </row>
    <row r="44" spans="1:9">
      <c r="A44" t="str">
        <f>IF(AND(LEN(TRIM('Library Prep'!$C$2)) &gt; 0, LEN(TRIM('Library Prep'!$B42))&gt;0), 'Library Prep'!$B42 &amp; "-" &amp; 'Library Prep'!$C$2, "")</f>
        <v/>
      </c>
      <c r="C44" t="str">
        <f>IF(AND(LEN('Library Prep'!$K42)&gt;0, LEN(TRIM('Library Prep'!$C$6)) &gt; 0), IF('Library Prep'!$C$6="CD", 'Library Prep'!$K42, LEFT('Library Prep'!$K42, 1)), "")</f>
        <v/>
      </c>
      <c r="D44" t="str">
        <f>IF(LEN($C44)=0, "", IF('Library Prep'!$C$6 = "CD", VLOOKUP($C44, Indices!$F$2:$H$97, 2, FALSE), RIGHT('Library Prep'!$K42, 3)))</f>
        <v/>
      </c>
      <c r="E44" t="str">
        <f>IF(LEN(D44)=0,"",IF('Library Prep'!$C$6="CD", VLOOKUP(D44, Indices!$A:$B, 2, FALSE), LEFT(VLOOKUP(C44 &amp; "-" &amp; D44, Indices!$I:$M, MATCH('Library Prep'!$C$6 &amp; "-i7",Indices!$I$1:$M$1, 0), FALSE), LEN(VLOOKUP(C44 &amp; "-" &amp; D44, Indices!$I:$M, MATCH('Library Prep'!$C$6 &amp; "-i7",Indices!$I$1:$M$1, 0), FALSE))-2)))</f>
        <v/>
      </c>
      <c r="F44" t="str">
        <f>IF(LEN($C44)=0,"",IF('Library Prep'!$C$6="CD",VLOOKUP($C44,Indices!$F$2:$H$97,3,FALSE),VLOOKUP(E44&amp;"-7",Indices!$A:$B,2,FALSE)))</f>
        <v/>
      </c>
      <c r="G44" t="str">
        <f>IF(AND('Library Prep'!$C$6="CD", LEN(F44)&gt;0), VLOOKUP(F44, Indices!$A:$B, 2, FALSE), E44)</f>
        <v/>
      </c>
      <c r="H44" t="str">
        <f>IF(LEN($C44)=0,"",IF('Library Prep'!$C$6="CD",IF(LEN('Library Prep'!$D42)=0,"",'Library Prep'!D42),VLOOKUP(G44&amp;"-5",Indices!$A:$B,2,FALSE)))</f>
        <v/>
      </c>
      <c r="I44" t="str">
        <f>IF(AND('Library Prep'!$C$6 &lt;&gt; "CD", LEN('Library Prep'!$D42)&gt;0), 'Library Prep'!$D42, "")</f>
        <v/>
      </c>
    </row>
    <row r="45" spans="1:9">
      <c r="A45" t="str">
        <f>IF(AND(LEN(TRIM('Library Prep'!$C$2)) &gt; 0, LEN(TRIM('Library Prep'!$B43))&gt;0), 'Library Prep'!$B43 &amp; "-" &amp; 'Library Prep'!$C$2, "")</f>
        <v/>
      </c>
      <c r="C45" t="str">
        <f>IF(AND(LEN('Library Prep'!$K43)&gt;0, LEN(TRIM('Library Prep'!$C$6)) &gt; 0), IF('Library Prep'!$C$6="CD", 'Library Prep'!$K43, LEFT('Library Prep'!$K43, 1)), "")</f>
        <v/>
      </c>
      <c r="D45" t="str">
        <f>IF(LEN($C45)=0, "", IF('Library Prep'!$C$6 = "CD", VLOOKUP($C45, Indices!$F$2:$H$97, 2, FALSE), RIGHT('Library Prep'!$K43, 3)))</f>
        <v/>
      </c>
      <c r="E45" t="str">
        <f>IF(LEN(D45)=0,"",IF('Library Prep'!$C$6="CD", VLOOKUP(D45, Indices!$A:$B, 2, FALSE), LEFT(VLOOKUP(C45 &amp; "-" &amp; D45, Indices!$I:$M, MATCH('Library Prep'!$C$6 &amp; "-i7",Indices!$I$1:$M$1, 0), FALSE), LEN(VLOOKUP(C45 &amp; "-" &amp; D45, Indices!$I:$M, MATCH('Library Prep'!$C$6 &amp; "-i7",Indices!$I$1:$M$1, 0), FALSE))-2)))</f>
        <v/>
      </c>
      <c r="F45" t="str">
        <f>IF(LEN($C45)=0,"",IF('Library Prep'!$C$6="CD",VLOOKUP($C45,Indices!$F$2:$H$97,3,FALSE),VLOOKUP(E45&amp;"-7",Indices!$A:$B,2,FALSE)))</f>
        <v/>
      </c>
      <c r="G45" t="str">
        <f>IF(AND('Library Prep'!$C$6="CD", LEN(F45)&gt;0), VLOOKUP(F45, Indices!$A:$B, 2, FALSE), E45)</f>
        <v/>
      </c>
      <c r="H45" t="str">
        <f>IF(LEN($C45)=0,"",IF('Library Prep'!$C$6="CD",IF(LEN('Library Prep'!$D43)=0,"",'Library Prep'!D43),VLOOKUP(G45&amp;"-5",Indices!$A:$B,2,FALSE)))</f>
        <v/>
      </c>
      <c r="I45" t="str">
        <f>IF(AND('Library Prep'!$C$6 &lt;&gt; "CD", LEN('Library Prep'!$D43)&gt;0), 'Library Prep'!$D43, "")</f>
        <v/>
      </c>
    </row>
    <row r="46" spans="1:9">
      <c r="A46" t="str">
        <f>IF(AND(LEN(TRIM('Library Prep'!$C$2)) &gt; 0, LEN(TRIM('Library Prep'!$B44))&gt;0), 'Library Prep'!$B44 &amp; "-" &amp; 'Library Prep'!$C$2, "")</f>
        <v/>
      </c>
      <c r="C46" t="str">
        <f>IF(AND(LEN('Library Prep'!$K44)&gt;0, LEN(TRIM('Library Prep'!$C$6)) &gt; 0), IF('Library Prep'!$C$6="CD", 'Library Prep'!$K44, LEFT('Library Prep'!$K44, 1)), "")</f>
        <v/>
      </c>
      <c r="D46" t="str">
        <f>IF(LEN($C46)=0, "", IF('Library Prep'!$C$6 = "CD", VLOOKUP($C46, Indices!$F$2:$H$97, 2, FALSE), RIGHT('Library Prep'!$K44, 3)))</f>
        <v/>
      </c>
      <c r="E46" t="str">
        <f>IF(LEN(D46)=0,"",IF('Library Prep'!$C$6="CD", VLOOKUP(D46, Indices!$A:$B, 2, FALSE), LEFT(VLOOKUP(C46 &amp; "-" &amp; D46, Indices!$I:$M, MATCH('Library Prep'!$C$6 &amp; "-i7",Indices!$I$1:$M$1, 0), FALSE), LEN(VLOOKUP(C46 &amp; "-" &amp; D46, Indices!$I:$M, MATCH('Library Prep'!$C$6 &amp; "-i7",Indices!$I$1:$M$1, 0), FALSE))-2)))</f>
        <v/>
      </c>
      <c r="F46" t="str">
        <f>IF(LEN($C46)=0,"",IF('Library Prep'!$C$6="CD",VLOOKUP($C46,Indices!$F$2:$H$97,3,FALSE),VLOOKUP(E46&amp;"-7",Indices!$A:$B,2,FALSE)))</f>
        <v/>
      </c>
      <c r="G46" t="str">
        <f>IF(AND('Library Prep'!$C$6="CD", LEN(F46)&gt;0), VLOOKUP(F46, Indices!$A:$B, 2, FALSE), E46)</f>
        <v/>
      </c>
      <c r="H46" t="str">
        <f>IF(LEN($C46)=0,"",IF('Library Prep'!$C$6="CD",IF(LEN('Library Prep'!$D44)=0,"",'Library Prep'!D44),VLOOKUP(G46&amp;"-5",Indices!$A:$B,2,FALSE)))</f>
        <v/>
      </c>
      <c r="I46" t="str">
        <f>IF(AND('Library Prep'!$C$6 &lt;&gt; "CD", LEN('Library Prep'!$D44)&gt;0), 'Library Prep'!$D44, "")</f>
        <v/>
      </c>
    </row>
    <row r="47" spans="1:9">
      <c r="A47" t="str">
        <f>IF(AND(LEN(TRIM('Library Prep'!$C$2)) &gt; 0, LEN(TRIM('Library Prep'!$B45))&gt;0), 'Library Prep'!$B45 &amp; "-" &amp; 'Library Prep'!$C$2, "")</f>
        <v/>
      </c>
      <c r="C47" t="str">
        <f>IF(AND(LEN('Library Prep'!$K45)&gt;0, LEN(TRIM('Library Prep'!$C$6)) &gt; 0), IF('Library Prep'!$C$6="CD", 'Library Prep'!$K45, LEFT('Library Prep'!$K45, 1)), "")</f>
        <v/>
      </c>
      <c r="D47" t="str">
        <f>IF(LEN($C47)=0, "", IF('Library Prep'!$C$6 = "CD", VLOOKUP($C47, Indices!$F$2:$H$97, 2, FALSE), RIGHT('Library Prep'!$K45, 3)))</f>
        <v/>
      </c>
      <c r="E47" t="str">
        <f>IF(LEN(D47)=0,"",IF('Library Prep'!$C$6="CD", VLOOKUP(D47, Indices!$A:$B, 2, FALSE), LEFT(VLOOKUP(C47 &amp; "-" &amp; D47, Indices!$I:$M, MATCH('Library Prep'!$C$6 &amp; "-i7",Indices!$I$1:$M$1, 0), FALSE), LEN(VLOOKUP(C47 &amp; "-" &amp; D47, Indices!$I:$M, MATCH('Library Prep'!$C$6 &amp; "-i7",Indices!$I$1:$M$1, 0), FALSE))-2)))</f>
        <v/>
      </c>
      <c r="F47" t="str">
        <f>IF(LEN($C47)=0,"",IF('Library Prep'!$C$6="CD",VLOOKUP($C47,Indices!$F$2:$H$97,3,FALSE),VLOOKUP(E47&amp;"-7",Indices!$A:$B,2,FALSE)))</f>
        <v/>
      </c>
      <c r="G47" t="str">
        <f>IF(AND('Library Prep'!$C$6="CD", LEN(F47)&gt;0), VLOOKUP(F47, Indices!$A:$B, 2, FALSE), E47)</f>
        <v/>
      </c>
      <c r="H47" t="str">
        <f>IF(LEN($C47)=0,"",IF('Library Prep'!$C$6="CD",IF(LEN('Library Prep'!$D45)=0,"",'Library Prep'!D45),VLOOKUP(G47&amp;"-5",Indices!$A:$B,2,FALSE)))</f>
        <v/>
      </c>
      <c r="I47" t="str">
        <f>IF(AND('Library Prep'!$C$6 &lt;&gt; "CD", LEN('Library Prep'!$D45)&gt;0), 'Library Prep'!$D45, "")</f>
        <v/>
      </c>
    </row>
    <row r="48" spans="1:9">
      <c r="A48" t="str">
        <f>IF(AND(LEN(TRIM('Library Prep'!$C$2)) &gt; 0, LEN(TRIM('Library Prep'!$B46))&gt;0), 'Library Prep'!$B46 &amp; "-" &amp; 'Library Prep'!$C$2, "")</f>
        <v/>
      </c>
      <c r="C48" t="str">
        <f>IF(AND(LEN('Library Prep'!$K46)&gt;0, LEN(TRIM('Library Prep'!$C$6)) &gt; 0), IF('Library Prep'!$C$6="CD", 'Library Prep'!$K46, LEFT('Library Prep'!$K46, 1)), "")</f>
        <v/>
      </c>
      <c r="D48" t="str">
        <f>IF(LEN($C48)=0, "", IF('Library Prep'!$C$6 = "CD", VLOOKUP($C48, Indices!$F$2:$H$97, 2, FALSE), RIGHT('Library Prep'!$K46, 3)))</f>
        <v/>
      </c>
      <c r="E48" t="str">
        <f>IF(LEN(D48)=0,"",IF('Library Prep'!$C$6="CD", VLOOKUP(D48, Indices!$A:$B, 2, FALSE), LEFT(VLOOKUP(C48 &amp; "-" &amp; D48, Indices!$I:$M, MATCH('Library Prep'!$C$6 &amp; "-i7",Indices!$I$1:$M$1, 0), FALSE), LEN(VLOOKUP(C48 &amp; "-" &amp; D48, Indices!$I:$M, MATCH('Library Prep'!$C$6 &amp; "-i7",Indices!$I$1:$M$1, 0), FALSE))-2)))</f>
        <v/>
      </c>
      <c r="F48" t="str">
        <f>IF(LEN($C48)=0,"",IF('Library Prep'!$C$6="CD",VLOOKUP($C48,Indices!$F$2:$H$97,3,FALSE),VLOOKUP(E48&amp;"-7",Indices!$A:$B,2,FALSE)))</f>
        <v/>
      </c>
      <c r="G48" t="str">
        <f>IF(AND('Library Prep'!$C$6="CD", LEN(F48)&gt;0), VLOOKUP(F48, Indices!$A:$B, 2, FALSE), E48)</f>
        <v/>
      </c>
      <c r="H48" t="str">
        <f>IF(LEN($C48)=0,"",IF('Library Prep'!$C$6="CD",IF(LEN('Library Prep'!$D46)=0,"",'Library Prep'!D46),VLOOKUP(G48&amp;"-5",Indices!$A:$B,2,FALSE)))</f>
        <v/>
      </c>
      <c r="I48" t="str">
        <f>IF(AND('Library Prep'!$C$6 &lt;&gt; "CD", LEN('Library Prep'!$D46)&gt;0), 'Library Prep'!$D46, "")</f>
        <v/>
      </c>
    </row>
    <row r="49" spans="1:9">
      <c r="A49" t="str">
        <f>IF(AND(LEN(TRIM('Library Prep'!$C$2)) &gt; 0, LEN(TRIM('Library Prep'!$B47))&gt;0), 'Library Prep'!$B47 &amp; "-" &amp; 'Library Prep'!$C$2, "")</f>
        <v/>
      </c>
      <c r="C49" t="str">
        <f>IF(AND(LEN('Library Prep'!$K47)&gt;0, LEN(TRIM('Library Prep'!$C$6)) &gt; 0), IF('Library Prep'!$C$6="CD", 'Library Prep'!$K47, LEFT('Library Prep'!$K47, 1)), "")</f>
        <v/>
      </c>
      <c r="D49" t="str">
        <f>IF(LEN($C49)=0, "", IF('Library Prep'!$C$6 = "CD", VLOOKUP($C49, Indices!$F$2:$H$97, 2, FALSE), RIGHT('Library Prep'!$K47, 3)))</f>
        <v/>
      </c>
      <c r="E49" t="str">
        <f>IF(LEN(D49)=0,"",IF('Library Prep'!$C$6="CD", VLOOKUP(D49, Indices!$A:$B, 2, FALSE), LEFT(VLOOKUP(C49 &amp; "-" &amp; D49, Indices!$I:$M, MATCH('Library Prep'!$C$6 &amp; "-i7",Indices!$I$1:$M$1, 0), FALSE), LEN(VLOOKUP(C49 &amp; "-" &amp; D49, Indices!$I:$M, MATCH('Library Prep'!$C$6 &amp; "-i7",Indices!$I$1:$M$1, 0), FALSE))-2)))</f>
        <v/>
      </c>
      <c r="F49" t="str">
        <f>IF(LEN($C49)=0,"",IF('Library Prep'!$C$6="CD",VLOOKUP($C49,Indices!$F$2:$H$97,3,FALSE),VLOOKUP(E49&amp;"-7",Indices!$A:$B,2,FALSE)))</f>
        <v/>
      </c>
      <c r="G49" t="str">
        <f>IF(AND('Library Prep'!$C$6="CD", LEN(F49)&gt;0), VLOOKUP(F49, Indices!$A:$B, 2, FALSE), E49)</f>
        <v/>
      </c>
      <c r="H49" t="str">
        <f>IF(LEN($C49)=0,"",IF('Library Prep'!$C$6="CD",IF(LEN('Library Prep'!$D47)=0,"",'Library Prep'!D47),VLOOKUP(G49&amp;"-5",Indices!$A:$B,2,FALSE)))</f>
        <v/>
      </c>
      <c r="I49" t="str">
        <f>IF(AND('Library Prep'!$C$6 &lt;&gt; "CD", LEN('Library Prep'!$D47)&gt;0), 'Library Prep'!$D47, "")</f>
        <v/>
      </c>
    </row>
    <row r="50" spans="1:9">
      <c r="A50" t="str">
        <f>IF(AND(LEN(TRIM('Library Prep'!$C$2)) &gt; 0, LEN(TRIM('Library Prep'!$B48))&gt;0), 'Library Prep'!$B48 &amp; "-" &amp; 'Library Prep'!$C$2, "")</f>
        <v/>
      </c>
      <c r="C50" t="str">
        <f>IF(AND(LEN('Library Prep'!$K48)&gt;0, LEN(TRIM('Library Prep'!$C$6)) &gt; 0), IF('Library Prep'!$C$6="CD", 'Library Prep'!$K48, LEFT('Library Prep'!$K48, 1)), "")</f>
        <v/>
      </c>
      <c r="D50" t="str">
        <f>IF(LEN($C50)=0, "", IF('Library Prep'!$C$6 = "CD", VLOOKUP($C50, Indices!$F$2:$H$97, 2, FALSE), RIGHT('Library Prep'!$K48, 3)))</f>
        <v/>
      </c>
      <c r="E50" t="str">
        <f>IF(LEN(D50)=0,"",IF('Library Prep'!$C$6="CD", VLOOKUP(D50, Indices!$A:$B, 2, FALSE), LEFT(VLOOKUP(C50 &amp; "-" &amp; D50, Indices!$I:$M, MATCH('Library Prep'!$C$6 &amp; "-i7",Indices!$I$1:$M$1, 0), FALSE), LEN(VLOOKUP(C50 &amp; "-" &amp; D50, Indices!$I:$M, MATCH('Library Prep'!$C$6 &amp; "-i7",Indices!$I$1:$M$1, 0), FALSE))-2)))</f>
        <v/>
      </c>
      <c r="F50" t="str">
        <f>IF(LEN($C50)=0,"",IF('Library Prep'!$C$6="CD",VLOOKUP($C50,Indices!$F$2:$H$97,3,FALSE),VLOOKUP(E50&amp;"-7",Indices!$A:$B,2,FALSE)))</f>
        <v/>
      </c>
      <c r="G50" t="str">
        <f>IF(AND('Library Prep'!$C$6="CD", LEN(F50)&gt;0), VLOOKUP(F50, Indices!$A:$B, 2, FALSE), E50)</f>
        <v/>
      </c>
      <c r="H50" t="str">
        <f>IF(LEN($C50)=0,"",IF('Library Prep'!$C$6="CD",IF(LEN('Library Prep'!$D48)=0,"",'Library Prep'!D48),VLOOKUP(G50&amp;"-5",Indices!$A:$B,2,FALSE)))</f>
        <v/>
      </c>
      <c r="I50" t="str">
        <f>IF(AND('Library Prep'!$C$6 &lt;&gt; "CD", LEN('Library Prep'!$D48)&gt;0), 'Library Prep'!$D48, "")</f>
        <v/>
      </c>
    </row>
    <row r="51" spans="1:9">
      <c r="A51" t="str">
        <f>IF(AND(LEN(TRIM('Library Prep'!$C$2)) &gt; 0, LEN(TRIM('Library Prep'!$B49))&gt;0), 'Library Prep'!$B49 &amp; "-" &amp; 'Library Prep'!$C$2, "")</f>
        <v/>
      </c>
      <c r="C51" t="str">
        <f>IF(AND(LEN('Library Prep'!$K49)&gt;0, LEN(TRIM('Library Prep'!$C$6)) &gt; 0), IF('Library Prep'!$C$6="CD", 'Library Prep'!$K49, LEFT('Library Prep'!$K49, 1)), "")</f>
        <v/>
      </c>
      <c r="D51" t="str">
        <f>IF(LEN($C51)=0, "", IF('Library Prep'!$C$6 = "CD", VLOOKUP($C51, Indices!$F$2:$H$97, 2, FALSE), RIGHT('Library Prep'!$K49, 3)))</f>
        <v/>
      </c>
      <c r="E51" t="str">
        <f>IF(LEN(D51)=0,"",IF('Library Prep'!$C$6="CD", VLOOKUP(D51, Indices!$A:$B, 2, FALSE), LEFT(VLOOKUP(C51 &amp; "-" &amp; D51, Indices!$I:$M, MATCH('Library Prep'!$C$6 &amp; "-i7",Indices!$I$1:$M$1, 0), FALSE), LEN(VLOOKUP(C51 &amp; "-" &amp; D51, Indices!$I:$M, MATCH('Library Prep'!$C$6 &amp; "-i7",Indices!$I$1:$M$1, 0), FALSE))-2)))</f>
        <v/>
      </c>
      <c r="F51" t="str">
        <f>IF(LEN($C51)=0,"",IF('Library Prep'!$C$6="CD",VLOOKUP($C51,Indices!$F$2:$H$97,3,FALSE),VLOOKUP(E51&amp;"-7",Indices!$A:$B,2,FALSE)))</f>
        <v/>
      </c>
      <c r="G51" t="str">
        <f>IF(AND('Library Prep'!$C$6="CD", LEN(F51)&gt;0), VLOOKUP(F51, Indices!$A:$B, 2, FALSE), E51)</f>
        <v/>
      </c>
      <c r="H51" t="str">
        <f>IF(LEN($C51)=0,"",IF('Library Prep'!$C$6="CD",IF(LEN('Library Prep'!$D49)=0,"",'Library Prep'!D49),VLOOKUP(G51&amp;"-5",Indices!$A:$B,2,FALSE)))</f>
        <v/>
      </c>
      <c r="I51" t="str">
        <f>IF(AND('Library Prep'!$C$6 &lt;&gt; "CD", LEN('Library Prep'!$D49)&gt;0), 'Library Prep'!$D49, "")</f>
        <v/>
      </c>
    </row>
    <row r="52" spans="1:9">
      <c r="A52" t="str">
        <f>IF(AND(LEN(TRIM('Library Prep'!$C$2)) &gt; 0, LEN(TRIM('Library Prep'!$B50))&gt;0), 'Library Prep'!$B50 &amp; "-" &amp; 'Library Prep'!$C$2, "")</f>
        <v/>
      </c>
      <c r="C52" t="str">
        <f>IF(AND(LEN('Library Prep'!$K50)&gt;0, LEN(TRIM('Library Prep'!$C$6)) &gt; 0), IF('Library Prep'!$C$6="CD", 'Library Prep'!$K50, LEFT('Library Prep'!$K50, 1)), "")</f>
        <v/>
      </c>
      <c r="D52" t="str">
        <f>IF(LEN($C52)=0, "", IF('Library Prep'!$C$6 = "CD", VLOOKUP($C52, Indices!$F$2:$H$97, 2, FALSE), RIGHT('Library Prep'!$K50, 3)))</f>
        <v/>
      </c>
      <c r="E52" t="str">
        <f>IF(LEN(D52)=0,"",IF('Library Prep'!$C$6="CD", VLOOKUP(D52, Indices!$A:$B, 2, FALSE), LEFT(VLOOKUP(C52 &amp; "-" &amp; D52, Indices!$I:$M, MATCH('Library Prep'!$C$6 &amp; "-i7",Indices!$I$1:$M$1, 0), FALSE), LEN(VLOOKUP(C52 &amp; "-" &amp; D52, Indices!$I:$M, MATCH('Library Prep'!$C$6 &amp; "-i7",Indices!$I$1:$M$1, 0), FALSE))-2)))</f>
        <v/>
      </c>
      <c r="F52" t="str">
        <f>IF(LEN($C52)=0,"",IF('Library Prep'!$C$6="CD",VLOOKUP($C52,Indices!$F$2:$H$97,3,FALSE),VLOOKUP(E52&amp;"-7",Indices!$A:$B,2,FALSE)))</f>
        <v/>
      </c>
      <c r="G52" t="str">
        <f>IF(AND('Library Prep'!$C$6="CD", LEN(F52)&gt;0), VLOOKUP(F52, Indices!$A:$B, 2, FALSE), E52)</f>
        <v/>
      </c>
      <c r="H52" t="str">
        <f>IF(LEN($C52)=0,"",IF('Library Prep'!$C$6="CD",IF(LEN('Library Prep'!$D50)=0,"",'Library Prep'!D50),VLOOKUP(G52&amp;"-5",Indices!$A:$B,2,FALSE)))</f>
        <v/>
      </c>
      <c r="I52" t="str">
        <f>IF(AND('Library Prep'!$C$6 &lt;&gt; "CD", LEN('Library Prep'!$D50)&gt;0), 'Library Prep'!$D50, "")</f>
        <v/>
      </c>
    </row>
    <row r="53" spans="1:9">
      <c r="A53" t="str">
        <f>IF(AND(LEN(TRIM('Library Prep'!$C$2)) &gt; 0, LEN(TRIM('Library Prep'!$B51))&gt;0), 'Library Prep'!$B51 &amp; "-" &amp; 'Library Prep'!$C$2, "")</f>
        <v/>
      </c>
      <c r="C53" t="str">
        <f>IF(AND(LEN('Library Prep'!$K51)&gt;0, LEN(TRIM('Library Prep'!$C$6)) &gt; 0), IF('Library Prep'!$C$6="CD", 'Library Prep'!$K51, LEFT('Library Prep'!$K51, 1)), "")</f>
        <v/>
      </c>
      <c r="D53" t="str">
        <f>IF(LEN($C53)=0, "", IF('Library Prep'!$C$6 = "CD", VLOOKUP($C53, Indices!$F$2:$H$97, 2, FALSE), RIGHT('Library Prep'!$K51, 3)))</f>
        <v/>
      </c>
      <c r="E53" t="str">
        <f>IF(LEN(D53)=0,"",IF('Library Prep'!$C$6="CD", VLOOKUP(D53, Indices!$A:$B, 2, FALSE), LEFT(VLOOKUP(C53 &amp; "-" &amp; D53, Indices!$I:$M, MATCH('Library Prep'!$C$6 &amp; "-i7",Indices!$I$1:$M$1, 0), FALSE), LEN(VLOOKUP(C53 &amp; "-" &amp; D53, Indices!$I:$M, MATCH('Library Prep'!$C$6 &amp; "-i7",Indices!$I$1:$M$1, 0), FALSE))-2)))</f>
        <v/>
      </c>
      <c r="F53" t="str">
        <f>IF(LEN($C53)=0,"",IF('Library Prep'!$C$6="CD",VLOOKUP($C53,Indices!$F$2:$H$97,3,FALSE),VLOOKUP(E53&amp;"-7",Indices!$A:$B,2,FALSE)))</f>
        <v/>
      </c>
      <c r="G53" t="str">
        <f>IF(AND('Library Prep'!$C$6="CD", LEN(F53)&gt;0), VLOOKUP(F53, Indices!$A:$B, 2, FALSE), E53)</f>
        <v/>
      </c>
      <c r="H53" t="str">
        <f>IF(LEN($C53)=0,"",IF('Library Prep'!$C$6="CD",IF(LEN('Library Prep'!$D51)=0,"",'Library Prep'!D51),VLOOKUP(G53&amp;"-5",Indices!$A:$B,2,FALSE)))</f>
        <v/>
      </c>
      <c r="I53" t="str">
        <f>IF(AND('Library Prep'!$C$6 &lt;&gt; "CD", LEN('Library Prep'!$D51)&gt;0), 'Library Prep'!$D51, "")</f>
        <v/>
      </c>
    </row>
    <row r="54" spans="1:9">
      <c r="A54" t="str">
        <f>IF(AND(LEN(TRIM('Library Prep'!$C$2)) &gt; 0, LEN(TRIM('Library Prep'!$B52))&gt;0), 'Library Prep'!$B52 &amp; "-" &amp; 'Library Prep'!$C$2, "")</f>
        <v/>
      </c>
      <c r="C54" t="str">
        <f>IF(AND(LEN('Library Prep'!$K52)&gt;0, LEN(TRIM('Library Prep'!$C$6)) &gt; 0), IF('Library Prep'!$C$6="CD", 'Library Prep'!$K52, LEFT('Library Prep'!$K52, 1)), "")</f>
        <v/>
      </c>
      <c r="D54" t="str">
        <f>IF(LEN($C54)=0, "", IF('Library Prep'!$C$6 = "CD", VLOOKUP($C54, Indices!$F$2:$H$97, 2, FALSE), RIGHT('Library Prep'!$K52, 3)))</f>
        <v/>
      </c>
      <c r="E54" t="str">
        <f>IF(LEN(D54)=0,"",IF('Library Prep'!$C$6="CD", VLOOKUP(D54, Indices!$A:$B, 2, FALSE), LEFT(VLOOKUP(C54 &amp; "-" &amp; D54, Indices!$I:$M, MATCH('Library Prep'!$C$6 &amp; "-i7",Indices!$I$1:$M$1, 0), FALSE), LEN(VLOOKUP(C54 &amp; "-" &amp; D54, Indices!$I:$M, MATCH('Library Prep'!$C$6 &amp; "-i7",Indices!$I$1:$M$1, 0), FALSE))-2)))</f>
        <v/>
      </c>
      <c r="F54" t="str">
        <f>IF(LEN($C54)=0,"",IF('Library Prep'!$C$6="CD",VLOOKUP($C54,Indices!$F$2:$H$97,3,FALSE),VLOOKUP(E54&amp;"-7",Indices!$A:$B,2,FALSE)))</f>
        <v/>
      </c>
      <c r="G54" t="str">
        <f>IF(AND('Library Prep'!$C$6="CD", LEN(F54)&gt;0), VLOOKUP(F54, Indices!$A:$B, 2, FALSE), E54)</f>
        <v/>
      </c>
      <c r="H54" t="str">
        <f>IF(LEN($C54)=0,"",IF('Library Prep'!$C$6="CD",IF(LEN('Library Prep'!$D52)=0,"",'Library Prep'!D52),VLOOKUP(G54&amp;"-5",Indices!$A:$B,2,FALSE)))</f>
        <v/>
      </c>
      <c r="I54" t="str">
        <f>IF(AND('Library Prep'!$C$6 &lt;&gt; "CD", LEN('Library Prep'!$D52)&gt;0), 'Library Prep'!$D52, "")</f>
        <v/>
      </c>
    </row>
    <row r="55" spans="1:9">
      <c r="A55" t="str">
        <f>IF(AND(LEN(TRIM('Library Prep'!$C$2)) &gt; 0, LEN(TRIM('Library Prep'!$B53))&gt;0), 'Library Prep'!$B53 &amp; "-" &amp; 'Library Prep'!$C$2, "")</f>
        <v/>
      </c>
      <c r="C55" t="str">
        <f>IF(AND(LEN('Library Prep'!$K53)&gt;0, LEN(TRIM('Library Prep'!$C$6)) &gt; 0), IF('Library Prep'!$C$6="CD", 'Library Prep'!$K53, LEFT('Library Prep'!$K53, 1)), "")</f>
        <v/>
      </c>
      <c r="D55" t="str">
        <f>IF(LEN($C55)=0, "", IF('Library Prep'!$C$6 = "CD", VLOOKUP($C55, Indices!$F$2:$H$97, 2, FALSE), RIGHT('Library Prep'!$K53, 3)))</f>
        <v/>
      </c>
      <c r="E55" t="str">
        <f>IF(LEN(D55)=0,"",IF('Library Prep'!$C$6="CD", VLOOKUP(D55, Indices!$A:$B, 2, FALSE), LEFT(VLOOKUP(C55 &amp; "-" &amp; D55, Indices!$I:$M, MATCH('Library Prep'!$C$6 &amp; "-i7",Indices!$I$1:$M$1, 0), FALSE), LEN(VLOOKUP(C55 &amp; "-" &amp; D55, Indices!$I:$M, MATCH('Library Prep'!$C$6 &amp; "-i7",Indices!$I$1:$M$1, 0), FALSE))-2)))</f>
        <v/>
      </c>
      <c r="F55" t="str">
        <f>IF(LEN($C55)=0,"",IF('Library Prep'!$C$6="CD",VLOOKUP($C55,Indices!$F$2:$H$97,3,FALSE),VLOOKUP(E55&amp;"-7",Indices!$A:$B,2,FALSE)))</f>
        <v/>
      </c>
      <c r="G55" t="str">
        <f>IF(AND('Library Prep'!$C$6="CD", LEN(F55)&gt;0), VLOOKUP(F55, Indices!$A:$B, 2, FALSE), E55)</f>
        <v/>
      </c>
      <c r="H55" t="str">
        <f>IF(LEN($C55)=0,"",IF('Library Prep'!$C$6="CD",IF(LEN('Library Prep'!$D53)=0,"",'Library Prep'!D53),VLOOKUP(G55&amp;"-5",Indices!$A:$B,2,FALSE)))</f>
        <v/>
      </c>
      <c r="I55" t="str">
        <f>IF(AND('Library Prep'!$C$6 &lt;&gt; "CD", LEN('Library Prep'!$D53)&gt;0), 'Library Prep'!$D53, "")</f>
        <v/>
      </c>
    </row>
    <row r="56" spans="1:9">
      <c r="A56" t="str">
        <f>IF(AND(LEN(TRIM('Library Prep'!$C$2)) &gt; 0, LEN(TRIM('Library Prep'!$B54))&gt;0), 'Library Prep'!$B54 &amp; "-" &amp; 'Library Prep'!$C$2, "")</f>
        <v/>
      </c>
      <c r="C56" t="str">
        <f>IF(AND(LEN('Library Prep'!$K54)&gt;0, LEN(TRIM('Library Prep'!$C$6)) &gt; 0), IF('Library Prep'!$C$6="CD", 'Library Prep'!$K54, LEFT('Library Prep'!$K54, 1)), "")</f>
        <v/>
      </c>
      <c r="D56" t="str">
        <f>IF(LEN($C56)=0, "", IF('Library Prep'!$C$6 = "CD", VLOOKUP($C56, Indices!$F$2:$H$97, 2, FALSE), RIGHT('Library Prep'!$K54, 3)))</f>
        <v/>
      </c>
      <c r="E56" t="str">
        <f>IF(LEN(D56)=0,"",IF('Library Prep'!$C$6="CD", VLOOKUP(D56, Indices!$A:$B, 2, FALSE), LEFT(VLOOKUP(C56 &amp; "-" &amp; D56, Indices!$I:$M, MATCH('Library Prep'!$C$6 &amp; "-i7",Indices!$I$1:$M$1, 0), FALSE), LEN(VLOOKUP(C56 &amp; "-" &amp; D56, Indices!$I:$M, MATCH('Library Prep'!$C$6 &amp; "-i7",Indices!$I$1:$M$1, 0), FALSE))-2)))</f>
        <v/>
      </c>
      <c r="F56" t="str">
        <f>IF(LEN($C56)=0,"",IF('Library Prep'!$C$6="CD",VLOOKUP($C56,Indices!$F$2:$H$97,3,FALSE),VLOOKUP(E56&amp;"-7",Indices!$A:$B,2,FALSE)))</f>
        <v/>
      </c>
      <c r="G56" t="str">
        <f>IF(AND('Library Prep'!$C$6="CD", LEN(F56)&gt;0), VLOOKUP(F56, Indices!$A:$B, 2, FALSE), E56)</f>
        <v/>
      </c>
      <c r="H56" t="str">
        <f>IF(LEN($C56)=0,"",IF('Library Prep'!$C$6="CD",IF(LEN('Library Prep'!$D54)=0,"",'Library Prep'!D54),VLOOKUP(G56&amp;"-5",Indices!$A:$B,2,FALSE)))</f>
        <v/>
      </c>
      <c r="I56" t="str">
        <f>IF(AND('Library Prep'!$C$6 &lt;&gt; "CD", LEN('Library Prep'!$D54)&gt;0), 'Library Prep'!$D54, "")</f>
        <v/>
      </c>
    </row>
    <row r="57" spans="1:9">
      <c r="A57" t="str">
        <f>IF(AND(LEN(TRIM('Library Prep'!$C$2)) &gt; 0, LEN(TRIM('Library Prep'!$B55))&gt;0), 'Library Prep'!$B55 &amp; "-" &amp; 'Library Prep'!$C$2, "")</f>
        <v/>
      </c>
      <c r="C57" t="str">
        <f>IF(AND(LEN('Library Prep'!$K55)&gt;0, LEN(TRIM('Library Prep'!$C$6)) &gt; 0), IF('Library Prep'!$C$6="CD", 'Library Prep'!$K55, LEFT('Library Prep'!$K55, 1)), "")</f>
        <v/>
      </c>
      <c r="D57" t="str">
        <f>IF(LEN($C57)=0, "", IF('Library Prep'!$C$6 = "CD", VLOOKUP($C57, Indices!$F$2:$H$97, 2, FALSE), RIGHT('Library Prep'!$K55, 3)))</f>
        <v/>
      </c>
      <c r="E57" t="str">
        <f>IF(LEN(D57)=0,"",IF('Library Prep'!$C$6="CD", VLOOKUP(D57, Indices!$A:$B, 2, FALSE), LEFT(VLOOKUP(C57 &amp; "-" &amp; D57, Indices!$I:$M, MATCH('Library Prep'!$C$6 &amp; "-i7",Indices!$I$1:$M$1, 0), FALSE), LEN(VLOOKUP(C57 &amp; "-" &amp; D57, Indices!$I:$M, MATCH('Library Prep'!$C$6 &amp; "-i7",Indices!$I$1:$M$1, 0), FALSE))-2)))</f>
        <v/>
      </c>
      <c r="F57" t="str">
        <f>IF(LEN($C57)=0,"",IF('Library Prep'!$C$6="CD",VLOOKUP($C57,Indices!$F$2:$H$97,3,FALSE),VLOOKUP(E57&amp;"-7",Indices!$A:$B,2,FALSE)))</f>
        <v/>
      </c>
      <c r="G57" t="str">
        <f>IF(AND('Library Prep'!$C$6="CD", LEN(F57)&gt;0), VLOOKUP(F57, Indices!$A:$B, 2, FALSE), E57)</f>
        <v/>
      </c>
      <c r="H57" t="str">
        <f>IF(LEN($C57)=0,"",IF('Library Prep'!$C$6="CD",IF(LEN('Library Prep'!$D55)=0,"",'Library Prep'!D55),VLOOKUP(G57&amp;"-5",Indices!$A:$B,2,FALSE)))</f>
        <v/>
      </c>
      <c r="I57" t="str">
        <f>IF(AND('Library Prep'!$C$6 &lt;&gt; "CD", LEN('Library Prep'!$D55)&gt;0), 'Library Prep'!$D55, "")</f>
        <v/>
      </c>
    </row>
    <row r="58" spans="1:9">
      <c r="A58" t="str">
        <f>IF(AND(LEN(TRIM('Library Prep'!$C$2)) &gt; 0, LEN(TRIM('Library Prep'!$B56))&gt;0), 'Library Prep'!$B56 &amp; "-" &amp; 'Library Prep'!$C$2, "")</f>
        <v/>
      </c>
      <c r="C58" t="str">
        <f>IF(AND(LEN('Library Prep'!$K56)&gt;0, LEN(TRIM('Library Prep'!$C$6)) &gt; 0), IF('Library Prep'!$C$6="CD", 'Library Prep'!$K56, LEFT('Library Prep'!$K56, 1)), "")</f>
        <v/>
      </c>
      <c r="D58" t="str">
        <f>IF(LEN($C58)=0, "", IF('Library Prep'!$C$6 = "CD", VLOOKUP($C58, Indices!$F$2:$H$97, 2, FALSE), RIGHT('Library Prep'!$K56, 3)))</f>
        <v/>
      </c>
      <c r="E58" t="str">
        <f>IF(LEN(D58)=0,"",IF('Library Prep'!$C$6="CD", VLOOKUP(D58, Indices!$A:$B, 2, FALSE), LEFT(VLOOKUP(C58 &amp; "-" &amp; D58, Indices!$I:$M, MATCH('Library Prep'!$C$6 &amp; "-i7",Indices!$I$1:$M$1, 0), FALSE), LEN(VLOOKUP(C58 &amp; "-" &amp; D58, Indices!$I:$M, MATCH('Library Prep'!$C$6 &amp; "-i7",Indices!$I$1:$M$1, 0), FALSE))-2)))</f>
        <v/>
      </c>
      <c r="F58" t="str">
        <f>IF(LEN($C58)=0,"",IF('Library Prep'!$C$6="CD",VLOOKUP($C58,Indices!$F$2:$H$97,3,FALSE),VLOOKUP(E58&amp;"-7",Indices!$A:$B,2,FALSE)))</f>
        <v/>
      </c>
      <c r="G58" t="str">
        <f>IF(AND('Library Prep'!$C$6="CD", LEN(F58)&gt;0), VLOOKUP(F58, Indices!$A:$B, 2, FALSE), E58)</f>
        <v/>
      </c>
      <c r="H58" t="str">
        <f>IF(LEN($C58)=0,"",IF('Library Prep'!$C$6="CD",IF(LEN('Library Prep'!$D56)=0,"",'Library Prep'!D56),VLOOKUP(G58&amp;"-5",Indices!$A:$B,2,FALSE)))</f>
        <v/>
      </c>
      <c r="I58" t="str">
        <f>IF(AND('Library Prep'!$C$6 &lt;&gt; "CD", LEN('Library Prep'!$D56)&gt;0), 'Library Prep'!$D56, "")</f>
        <v/>
      </c>
    </row>
    <row r="59" spans="1:9">
      <c r="A59" t="str">
        <f>IF(AND(LEN(TRIM('Library Prep'!$C$2)) &gt; 0, LEN(TRIM('Library Prep'!$B57))&gt;0), 'Library Prep'!$B57 &amp; "-" &amp; 'Library Prep'!$C$2, "")</f>
        <v/>
      </c>
      <c r="C59" t="str">
        <f>IF(AND(LEN('Library Prep'!$K57)&gt;0, LEN(TRIM('Library Prep'!$C$6)) &gt; 0), IF('Library Prep'!$C$6="CD", 'Library Prep'!$K57, LEFT('Library Prep'!$K57, 1)), "")</f>
        <v/>
      </c>
      <c r="D59" t="str">
        <f>IF(LEN($C59)=0, "", IF('Library Prep'!$C$6 = "CD", VLOOKUP($C59, Indices!$F$2:$H$97, 2, FALSE), RIGHT('Library Prep'!$K57, 3)))</f>
        <v/>
      </c>
      <c r="E59" t="str">
        <f>IF(LEN(D59)=0,"",IF('Library Prep'!$C$6="CD", VLOOKUP(D59, Indices!$A:$B, 2, FALSE), LEFT(VLOOKUP(C59 &amp; "-" &amp; D59, Indices!$I:$M, MATCH('Library Prep'!$C$6 &amp; "-i7",Indices!$I$1:$M$1, 0), FALSE), LEN(VLOOKUP(C59 &amp; "-" &amp; D59, Indices!$I:$M, MATCH('Library Prep'!$C$6 &amp; "-i7",Indices!$I$1:$M$1, 0), FALSE))-2)))</f>
        <v/>
      </c>
      <c r="F59" t="str">
        <f>IF(LEN($C59)=0,"",IF('Library Prep'!$C$6="CD",VLOOKUP($C59,Indices!$F$2:$H$97,3,FALSE),VLOOKUP(E59&amp;"-7",Indices!$A:$B,2,FALSE)))</f>
        <v/>
      </c>
      <c r="G59" t="str">
        <f>IF(AND('Library Prep'!$C$6="CD", LEN(F59)&gt;0), VLOOKUP(F59, Indices!$A:$B, 2, FALSE), E59)</f>
        <v/>
      </c>
      <c r="H59" t="str">
        <f>IF(LEN($C59)=0,"",IF('Library Prep'!$C$6="CD",IF(LEN('Library Prep'!$D57)=0,"",'Library Prep'!D57),VLOOKUP(G59&amp;"-5",Indices!$A:$B,2,FALSE)))</f>
        <v/>
      </c>
      <c r="I59" t="str">
        <f>IF(AND('Library Prep'!$C$6 &lt;&gt; "CD", LEN('Library Prep'!$D57)&gt;0), 'Library Prep'!$D57, "")</f>
        <v/>
      </c>
    </row>
    <row r="60" spans="1:9">
      <c r="A60" t="str">
        <f>IF(AND(LEN(TRIM('Library Prep'!$C$2)) &gt; 0, LEN(TRIM('Library Prep'!$B58))&gt;0), 'Library Prep'!$B58 &amp; "-" &amp; 'Library Prep'!$C$2, "")</f>
        <v/>
      </c>
      <c r="C60" t="str">
        <f>IF(AND(LEN('Library Prep'!$K58)&gt;0, LEN(TRIM('Library Prep'!$C$6)) &gt; 0), IF('Library Prep'!$C$6="CD", 'Library Prep'!$K58, LEFT('Library Prep'!$K58, 1)), "")</f>
        <v/>
      </c>
      <c r="D60" t="str">
        <f>IF(LEN($C60)=0, "", IF('Library Prep'!$C$6 = "CD", VLOOKUP($C60, Indices!$F$2:$H$97, 2, FALSE), RIGHT('Library Prep'!$K58, 3)))</f>
        <v/>
      </c>
      <c r="E60" t="str">
        <f>IF(LEN(D60)=0,"",IF('Library Prep'!$C$6="CD", VLOOKUP(D60, Indices!$A:$B, 2, FALSE), LEFT(VLOOKUP(C60 &amp; "-" &amp; D60, Indices!$I:$M, MATCH('Library Prep'!$C$6 &amp; "-i7",Indices!$I$1:$M$1, 0), FALSE), LEN(VLOOKUP(C60 &amp; "-" &amp; D60, Indices!$I:$M, MATCH('Library Prep'!$C$6 &amp; "-i7",Indices!$I$1:$M$1, 0), FALSE))-2)))</f>
        <v/>
      </c>
      <c r="F60" t="str">
        <f>IF(LEN($C60)=0,"",IF('Library Prep'!$C$6="CD",VLOOKUP($C60,Indices!$F$2:$H$97,3,FALSE),VLOOKUP(E60&amp;"-7",Indices!$A:$B,2,FALSE)))</f>
        <v/>
      </c>
      <c r="G60" t="str">
        <f>IF(AND('Library Prep'!$C$6="CD", LEN(F60)&gt;0), VLOOKUP(F60, Indices!$A:$B, 2, FALSE), E60)</f>
        <v/>
      </c>
      <c r="H60" t="str">
        <f>IF(LEN($C60)=0,"",IF('Library Prep'!$C$6="CD",IF(LEN('Library Prep'!$D58)=0,"",'Library Prep'!D58),VLOOKUP(G60&amp;"-5",Indices!$A:$B,2,FALSE)))</f>
        <v/>
      </c>
      <c r="I60" t="str">
        <f>IF(AND('Library Prep'!$C$6 &lt;&gt; "CD", LEN('Library Prep'!$D58)&gt;0), 'Library Prep'!$D58, "")</f>
        <v/>
      </c>
    </row>
    <row r="61" spans="1:9">
      <c r="A61" t="str">
        <f>IF(AND(LEN(TRIM('Library Prep'!$C$2)) &gt; 0, LEN(TRIM('Library Prep'!$B59))&gt;0), 'Library Prep'!$B59 &amp; "-" &amp; 'Library Prep'!$C$2, "")</f>
        <v/>
      </c>
      <c r="C61" t="str">
        <f>IF(AND(LEN('Library Prep'!$K59)&gt;0, LEN(TRIM('Library Prep'!$C$6)) &gt; 0), IF('Library Prep'!$C$6="CD", 'Library Prep'!$K59, LEFT('Library Prep'!$K59, 1)), "")</f>
        <v/>
      </c>
      <c r="D61" t="str">
        <f>IF(LEN($C61)=0, "", IF('Library Prep'!$C$6 = "CD", VLOOKUP($C61, Indices!$F$2:$H$97, 2, FALSE), RIGHT('Library Prep'!$K59, 3)))</f>
        <v/>
      </c>
      <c r="E61" t="str">
        <f>IF(LEN(D61)=0,"",IF('Library Prep'!$C$6="CD", VLOOKUP(D61, Indices!$A:$B, 2, FALSE), LEFT(VLOOKUP(C61 &amp; "-" &amp; D61, Indices!$I:$M, MATCH('Library Prep'!$C$6 &amp; "-i7",Indices!$I$1:$M$1, 0), FALSE), LEN(VLOOKUP(C61 &amp; "-" &amp; D61, Indices!$I:$M, MATCH('Library Prep'!$C$6 &amp; "-i7",Indices!$I$1:$M$1, 0), FALSE))-2)))</f>
        <v/>
      </c>
      <c r="F61" t="str">
        <f>IF(LEN($C61)=0,"",IF('Library Prep'!$C$6="CD",VLOOKUP($C61,Indices!$F$2:$H$97,3,FALSE),VLOOKUP(E61&amp;"-7",Indices!$A:$B,2,FALSE)))</f>
        <v/>
      </c>
      <c r="G61" t="str">
        <f>IF(AND('Library Prep'!$C$6="CD", LEN(F61)&gt;0), VLOOKUP(F61, Indices!$A:$B, 2, FALSE), E61)</f>
        <v/>
      </c>
      <c r="H61" t="str">
        <f>IF(LEN($C61)=0,"",IF('Library Prep'!$C$6="CD",IF(LEN('Library Prep'!$D59)=0,"",'Library Prep'!D59),VLOOKUP(G61&amp;"-5",Indices!$A:$B,2,FALSE)))</f>
        <v/>
      </c>
      <c r="I61" t="str">
        <f>IF(AND('Library Prep'!$C$6 &lt;&gt; "CD", LEN('Library Prep'!$D59)&gt;0), 'Library Prep'!$D59, "")</f>
        <v/>
      </c>
    </row>
    <row r="62" spans="1:9">
      <c r="A62" t="str">
        <f>IF(AND(LEN(TRIM('Library Prep'!$C$2)) &gt; 0, LEN(TRIM('Library Prep'!$B60))&gt;0), 'Library Prep'!$B60 &amp; "-" &amp; 'Library Prep'!$C$2, "")</f>
        <v/>
      </c>
      <c r="C62" t="str">
        <f>IF(AND(LEN('Library Prep'!$K60)&gt;0, LEN(TRIM('Library Prep'!$C$6)) &gt; 0), IF('Library Prep'!$C$6="CD", 'Library Prep'!$K60, LEFT('Library Prep'!$K60, 1)), "")</f>
        <v/>
      </c>
      <c r="D62" t="str">
        <f>IF(LEN($C62)=0, "", IF('Library Prep'!$C$6 = "CD", VLOOKUP($C62, Indices!$F$2:$H$97, 2, FALSE), RIGHT('Library Prep'!$K60, 3)))</f>
        <v/>
      </c>
      <c r="E62" t="str">
        <f>IF(LEN(D62)=0,"",IF('Library Prep'!$C$6="CD", VLOOKUP(D62, Indices!$A:$B, 2, FALSE), LEFT(VLOOKUP(C62 &amp; "-" &amp; D62, Indices!$I:$M, MATCH('Library Prep'!$C$6 &amp; "-i7",Indices!$I$1:$M$1, 0), FALSE), LEN(VLOOKUP(C62 &amp; "-" &amp; D62, Indices!$I:$M, MATCH('Library Prep'!$C$6 &amp; "-i7",Indices!$I$1:$M$1, 0), FALSE))-2)))</f>
        <v/>
      </c>
      <c r="F62" t="str">
        <f>IF(LEN($C62)=0,"",IF('Library Prep'!$C$6="CD",VLOOKUP($C62,Indices!$F$2:$H$97,3,FALSE),VLOOKUP(E62&amp;"-7",Indices!$A:$B,2,FALSE)))</f>
        <v/>
      </c>
      <c r="G62" t="str">
        <f>IF(AND('Library Prep'!$C$6="CD", LEN(F62)&gt;0), VLOOKUP(F62, Indices!$A:$B, 2, FALSE), E62)</f>
        <v/>
      </c>
      <c r="H62" t="str">
        <f>IF(LEN($C62)=0,"",IF('Library Prep'!$C$6="CD",IF(LEN('Library Prep'!$D60)=0,"",'Library Prep'!D60),VLOOKUP(G62&amp;"-5",Indices!$A:$B,2,FALSE)))</f>
        <v/>
      </c>
      <c r="I62" t="str">
        <f>IF(AND('Library Prep'!$C$6 &lt;&gt; "CD", LEN('Library Prep'!$D60)&gt;0), 'Library Prep'!$D60, "")</f>
        <v/>
      </c>
    </row>
    <row r="63" spans="1:9">
      <c r="A63" t="str">
        <f>IF(AND(LEN(TRIM('Library Prep'!$C$2)) &gt; 0, LEN(TRIM('Library Prep'!$B61))&gt;0), 'Library Prep'!$B61 &amp; "-" &amp; 'Library Prep'!$C$2, "")</f>
        <v/>
      </c>
      <c r="C63" t="str">
        <f>IF(AND(LEN('Library Prep'!$K61)&gt;0, LEN(TRIM('Library Prep'!$C$6)) &gt; 0), IF('Library Prep'!$C$6="CD", 'Library Prep'!$K61, LEFT('Library Prep'!$K61, 1)), "")</f>
        <v/>
      </c>
      <c r="D63" t="str">
        <f>IF(LEN($C63)=0, "", IF('Library Prep'!$C$6 = "CD", VLOOKUP($C63, Indices!$F$2:$H$97, 2, FALSE), RIGHT('Library Prep'!$K61, 3)))</f>
        <v/>
      </c>
      <c r="E63" t="str">
        <f>IF(LEN(D63)=0,"",IF('Library Prep'!$C$6="CD", VLOOKUP(D63, Indices!$A:$B, 2, FALSE), LEFT(VLOOKUP(C63 &amp; "-" &amp; D63, Indices!$I:$M, MATCH('Library Prep'!$C$6 &amp; "-i7",Indices!$I$1:$M$1, 0), FALSE), LEN(VLOOKUP(C63 &amp; "-" &amp; D63, Indices!$I:$M, MATCH('Library Prep'!$C$6 &amp; "-i7",Indices!$I$1:$M$1, 0), FALSE))-2)))</f>
        <v/>
      </c>
      <c r="F63" t="str">
        <f>IF(LEN($C63)=0,"",IF('Library Prep'!$C$6="CD",VLOOKUP($C63,Indices!$F$2:$H$97,3,FALSE),VLOOKUP(E63&amp;"-7",Indices!$A:$B,2,FALSE)))</f>
        <v/>
      </c>
      <c r="G63" t="str">
        <f>IF(AND('Library Prep'!$C$6="CD", LEN(F63)&gt;0), VLOOKUP(F63, Indices!$A:$B, 2, FALSE), E63)</f>
        <v/>
      </c>
      <c r="H63" t="str">
        <f>IF(LEN($C63)=0,"",IF('Library Prep'!$C$6="CD",IF(LEN('Library Prep'!$D61)=0,"",'Library Prep'!D61),VLOOKUP(G63&amp;"-5",Indices!$A:$B,2,FALSE)))</f>
        <v/>
      </c>
      <c r="I63" t="str">
        <f>IF(AND('Library Prep'!$C$6 &lt;&gt; "CD", LEN('Library Prep'!$D61)&gt;0), 'Library Prep'!$D61, "")</f>
        <v/>
      </c>
    </row>
    <row r="64" spans="1:9">
      <c r="A64" t="str">
        <f>IF(AND(LEN(TRIM('Library Prep'!$C$2)) &gt; 0, LEN(TRIM('Library Prep'!$B62))&gt;0), 'Library Prep'!$B62 &amp; "-" &amp; 'Library Prep'!$C$2, "")</f>
        <v/>
      </c>
      <c r="C64" t="str">
        <f>IF(AND(LEN('Library Prep'!$K62)&gt;0, LEN(TRIM('Library Prep'!$C$6)) &gt; 0), IF('Library Prep'!$C$6="CD", 'Library Prep'!$K62, LEFT('Library Prep'!$K62, 1)), "")</f>
        <v/>
      </c>
      <c r="D64" t="str">
        <f>IF(LEN($C64)=0, "", IF('Library Prep'!$C$6 = "CD", VLOOKUP($C64, Indices!$F$2:$H$97, 2, FALSE), RIGHT('Library Prep'!$K62, 3)))</f>
        <v/>
      </c>
      <c r="E64" t="str">
        <f>IF(LEN(D64)=0,"",IF('Library Prep'!$C$6="CD", VLOOKUP(D64, Indices!$A:$B, 2, FALSE), LEFT(VLOOKUP(C64 &amp; "-" &amp; D64, Indices!$I:$M, MATCH('Library Prep'!$C$6 &amp; "-i7",Indices!$I$1:$M$1, 0), FALSE), LEN(VLOOKUP(C64 &amp; "-" &amp; D64, Indices!$I:$M, MATCH('Library Prep'!$C$6 &amp; "-i7",Indices!$I$1:$M$1, 0), FALSE))-2)))</f>
        <v/>
      </c>
      <c r="F64" t="str">
        <f>IF(LEN($C64)=0,"",IF('Library Prep'!$C$6="CD",VLOOKUP($C64,Indices!$F$2:$H$97,3,FALSE),VLOOKUP(E64&amp;"-7",Indices!$A:$B,2,FALSE)))</f>
        <v/>
      </c>
      <c r="G64" t="str">
        <f>IF(AND('Library Prep'!$C$6="CD", LEN(F64)&gt;0), VLOOKUP(F64, Indices!$A:$B, 2, FALSE), E64)</f>
        <v/>
      </c>
      <c r="H64" t="str">
        <f>IF(LEN($C64)=0,"",IF('Library Prep'!$C$6="CD",IF(LEN('Library Prep'!$D62)=0,"",'Library Prep'!D62),VLOOKUP(G64&amp;"-5",Indices!$A:$B,2,FALSE)))</f>
        <v/>
      </c>
      <c r="I64" t="str">
        <f>IF(AND('Library Prep'!$C$6 &lt;&gt; "CD", LEN('Library Prep'!$D62)&gt;0), 'Library Prep'!$D62, "")</f>
        <v/>
      </c>
    </row>
    <row r="65" spans="1:9">
      <c r="A65" t="str">
        <f>IF(AND(LEN(TRIM('Library Prep'!$C$2)) &gt; 0, LEN(TRIM('Library Prep'!$B63))&gt;0), 'Library Prep'!$B63 &amp; "-" &amp; 'Library Prep'!$C$2, "")</f>
        <v/>
      </c>
      <c r="C65" t="str">
        <f>IF(AND(LEN('Library Prep'!$K63)&gt;0, LEN(TRIM('Library Prep'!$C$6)) &gt; 0), IF('Library Prep'!$C$6="CD", 'Library Prep'!$K63, LEFT('Library Prep'!$K63, 1)), "")</f>
        <v/>
      </c>
      <c r="D65" t="str">
        <f>IF(LEN($C65)=0, "", IF('Library Prep'!$C$6 = "CD", VLOOKUP($C65, Indices!$F$2:$H$97, 2, FALSE), RIGHT('Library Prep'!$K63, 3)))</f>
        <v/>
      </c>
      <c r="E65" t="str">
        <f>IF(LEN(D65)=0,"",IF('Library Prep'!$C$6="CD", VLOOKUP(D65, Indices!$A:$B, 2, FALSE), LEFT(VLOOKUP(C65 &amp; "-" &amp; D65, Indices!$I:$M, MATCH('Library Prep'!$C$6 &amp; "-i7",Indices!$I$1:$M$1, 0), FALSE), LEN(VLOOKUP(C65 &amp; "-" &amp; D65, Indices!$I:$M, MATCH('Library Prep'!$C$6 &amp; "-i7",Indices!$I$1:$M$1, 0), FALSE))-2)))</f>
        <v/>
      </c>
      <c r="F65" t="str">
        <f>IF(LEN($C65)=0,"",IF('Library Prep'!$C$6="CD",VLOOKUP($C65,Indices!$F$2:$H$97,3,FALSE),VLOOKUP(E65&amp;"-7",Indices!$A:$B,2,FALSE)))</f>
        <v/>
      </c>
      <c r="G65" t="str">
        <f>IF(AND('Library Prep'!$C$6="CD", LEN(F65)&gt;0), VLOOKUP(F65, Indices!$A:$B, 2, FALSE), E65)</f>
        <v/>
      </c>
      <c r="H65" t="str">
        <f>IF(LEN($C65)=0,"",IF('Library Prep'!$C$6="CD",IF(LEN('Library Prep'!$D63)=0,"",'Library Prep'!D63),VLOOKUP(G65&amp;"-5",Indices!$A:$B,2,FALSE)))</f>
        <v/>
      </c>
      <c r="I65" t="str">
        <f>IF(AND('Library Prep'!$C$6 &lt;&gt; "CD", LEN('Library Prep'!$D63)&gt;0), 'Library Prep'!$D63, "")</f>
        <v/>
      </c>
    </row>
    <row r="66" spans="1:9">
      <c r="A66" t="str">
        <f>IF(AND(LEN(TRIM('Library Prep'!$C$2)) &gt; 0, LEN(TRIM('Library Prep'!$B64))&gt;0), 'Library Prep'!$B64 &amp; "-" &amp; 'Library Prep'!$C$2, "")</f>
        <v/>
      </c>
      <c r="C66" t="str">
        <f>IF(AND(LEN('Library Prep'!$K64)&gt;0, LEN(TRIM('Library Prep'!$C$6)) &gt; 0), IF('Library Prep'!$C$6="CD", 'Library Prep'!$K64, LEFT('Library Prep'!$K64, 1)), "")</f>
        <v/>
      </c>
      <c r="D66" t="str">
        <f>IF(LEN($C66)=0, "", IF('Library Prep'!$C$6 = "CD", VLOOKUP($C66, Indices!$F$2:$H$97, 2, FALSE), RIGHT('Library Prep'!$K64, 3)))</f>
        <v/>
      </c>
      <c r="E66" t="str">
        <f>IF(LEN(D66)=0,"",IF('Library Prep'!$C$6="CD", VLOOKUP(D66, Indices!$A:$B, 2, FALSE), LEFT(VLOOKUP(C66 &amp; "-" &amp; D66, Indices!$I:$M, MATCH('Library Prep'!$C$6 &amp; "-i7",Indices!$I$1:$M$1, 0), FALSE), LEN(VLOOKUP(C66 &amp; "-" &amp; D66, Indices!$I:$M, MATCH('Library Prep'!$C$6 &amp; "-i7",Indices!$I$1:$M$1, 0), FALSE))-2)))</f>
        <v/>
      </c>
      <c r="F66" t="str">
        <f>IF(LEN($C66)=0,"",IF('Library Prep'!$C$6="CD",VLOOKUP($C66,Indices!$F$2:$H$97,3,FALSE),VLOOKUP(E66&amp;"-7",Indices!$A:$B,2,FALSE)))</f>
        <v/>
      </c>
      <c r="G66" t="str">
        <f>IF(AND('Library Prep'!$C$6="CD", LEN(F66)&gt;0), VLOOKUP(F66, Indices!$A:$B, 2, FALSE), E66)</f>
        <v/>
      </c>
      <c r="H66" t="str">
        <f>IF(LEN($C66)=0,"",IF('Library Prep'!$C$6="CD",IF(LEN('Library Prep'!$D64)=0,"",'Library Prep'!D64),VLOOKUP(G66&amp;"-5",Indices!$A:$B,2,FALSE)))</f>
        <v/>
      </c>
      <c r="I66" t="str">
        <f>IF(AND('Library Prep'!$C$6 &lt;&gt; "CD", LEN('Library Prep'!$D64)&gt;0), 'Library Prep'!$D64, "")</f>
        <v/>
      </c>
    </row>
    <row r="67" spans="1:9">
      <c r="A67" t="str">
        <f>IF(AND(LEN(TRIM('Library Prep'!$C$2)) &gt; 0, LEN(TRIM('Library Prep'!$B65))&gt;0), 'Library Prep'!$B65 &amp; "-" &amp; 'Library Prep'!$C$2, "")</f>
        <v/>
      </c>
      <c r="C67" t="str">
        <f>IF(AND(LEN('Library Prep'!$K65)&gt;0, LEN(TRIM('Library Prep'!$C$6)) &gt; 0), IF('Library Prep'!$C$6="CD", 'Library Prep'!$K65, LEFT('Library Prep'!$K65, 1)), "")</f>
        <v/>
      </c>
      <c r="D67" t="str">
        <f>IF(LEN($C67)=0, "", IF('Library Prep'!$C$6 = "CD", VLOOKUP($C67, Indices!$F$2:$H$97, 2, FALSE), RIGHT('Library Prep'!$K65, 3)))</f>
        <v/>
      </c>
      <c r="E67" t="str">
        <f>IF(LEN(D67)=0,"",IF('Library Prep'!$C$6="CD", VLOOKUP(D67, Indices!$A:$B, 2, FALSE), LEFT(VLOOKUP(C67 &amp; "-" &amp; D67, Indices!$I:$M, MATCH('Library Prep'!$C$6 &amp; "-i7",Indices!$I$1:$M$1, 0), FALSE), LEN(VLOOKUP(C67 &amp; "-" &amp; D67, Indices!$I:$M, MATCH('Library Prep'!$C$6 &amp; "-i7",Indices!$I$1:$M$1, 0), FALSE))-2)))</f>
        <v/>
      </c>
      <c r="F67" t="str">
        <f>IF(LEN($C67)=0,"",IF('Library Prep'!$C$6="CD",VLOOKUP($C67,Indices!$F$2:$H$97,3,FALSE),VLOOKUP(E67&amp;"-7",Indices!$A:$B,2,FALSE)))</f>
        <v/>
      </c>
      <c r="G67" t="str">
        <f>IF(AND('Library Prep'!$C$6="CD", LEN(F67)&gt;0), VLOOKUP(F67, Indices!$A:$B, 2, FALSE), E67)</f>
        <v/>
      </c>
      <c r="H67" t="str">
        <f>IF(LEN($C67)=0,"",IF('Library Prep'!$C$6="CD",IF(LEN('Library Prep'!$D65)=0,"",'Library Prep'!D65),VLOOKUP(G67&amp;"-5",Indices!$A:$B,2,FALSE)))</f>
        <v/>
      </c>
      <c r="I67" t="str">
        <f>IF(AND('Library Prep'!$C$6 &lt;&gt; "CD", LEN('Library Prep'!$D65)&gt;0), 'Library Prep'!$D65, "")</f>
        <v/>
      </c>
    </row>
    <row r="68" spans="1:9">
      <c r="A68" t="str">
        <f>IF(AND(LEN(TRIM('Library Prep'!$C$2)) &gt; 0, LEN(TRIM('Library Prep'!$B66))&gt;0), 'Library Prep'!$B66 &amp; "-" &amp; 'Library Prep'!$C$2, "")</f>
        <v/>
      </c>
      <c r="C68" t="str">
        <f>IF(AND(LEN('Library Prep'!$K66)&gt;0, LEN(TRIM('Library Prep'!$C$6)) &gt; 0), IF('Library Prep'!$C$6="CD", 'Library Prep'!$K66, LEFT('Library Prep'!$K66, 1)), "")</f>
        <v/>
      </c>
      <c r="D68" t="str">
        <f>IF(LEN($C68)=0, "", IF('Library Prep'!$C$6 = "CD", VLOOKUP($C68, Indices!$F$2:$H$97, 2, FALSE), RIGHT('Library Prep'!$K66, 3)))</f>
        <v/>
      </c>
      <c r="E68" t="str">
        <f>IF(LEN(D68)=0,"",IF('Library Prep'!$C$6="CD", VLOOKUP(D68, Indices!$A:$B, 2, FALSE), LEFT(VLOOKUP(C68 &amp; "-" &amp; D68, Indices!$I:$M, MATCH('Library Prep'!$C$6 &amp; "-i7",Indices!$I$1:$M$1, 0), FALSE), LEN(VLOOKUP(C68 &amp; "-" &amp; D68, Indices!$I:$M, MATCH('Library Prep'!$C$6 &amp; "-i7",Indices!$I$1:$M$1, 0), FALSE))-2)))</f>
        <v/>
      </c>
      <c r="F68" t="str">
        <f>IF(LEN($C68)=0,"",IF('Library Prep'!$C$6="CD",VLOOKUP($C68,Indices!$F$2:$H$97,3,FALSE),VLOOKUP(E68&amp;"-7",Indices!$A:$B,2,FALSE)))</f>
        <v/>
      </c>
      <c r="G68" t="str">
        <f>IF(AND('Library Prep'!$C$6="CD", LEN(F68)&gt;0), VLOOKUP(F68, Indices!$A:$B, 2, FALSE), E68)</f>
        <v/>
      </c>
      <c r="H68" t="str">
        <f>IF(LEN($C68)=0,"",IF('Library Prep'!$C$6="CD",IF(LEN('Library Prep'!$D66)=0,"",'Library Prep'!D66),VLOOKUP(G68&amp;"-5",Indices!$A:$B,2,FALSE)))</f>
        <v/>
      </c>
      <c r="I68" t="str">
        <f>IF(AND('Library Prep'!$C$6 &lt;&gt; "CD", LEN('Library Prep'!$D66)&gt;0), 'Library Prep'!$D66, "")</f>
        <v/>
      </c>
    </row>
    <row r="69" spans="1:9">
      <c r="A69" t="str">
        <f>IF(AND(LEN(TRIM('Library Prep'!$C$2)) &gt; 0, LEN(TRIM('Library Prep'!$B67))&gt;0), 'Library Prep'!$B67 &amp; "-" &amp; 'Library Prep'!$C$2, "")</f>
        <v/>
      </c>
      <c r="C69" t="str">
        <f>IF(AND(LEN('Library Prep'!$K67)&gt;0, LEN(TRIM('Library Prep'!$C$6)) &gt; 0), IF('Library Prep'!$C$6="CD", 'Library Prep'!$K67, LEFT('Library Prep'!$K67, 1)), "")</f>
        <v/>
      </c>
      <c r="D69" t="str">
        <f>IF(LEN($C69)=0, "", IF('Library Prep'!$C$6 = "CD", VLOOKUP($C69, Indices!$F$2:$H$97, 2, FALSE), RIGHT('Library Prep'!$K67, 3)))</f>
        <v/>
      </c>
      <c r="E69" t="str">
        <f>IF(LEN(D69)=0,"",IF('Library Prep'!$C$6="CD", VLOOKUP(D69, Indices!$A:$B, 2, FALSE), LEFT(VLOOKUP(C69 &amp; "-" &amp; D69, Indices!$I:$M, MATCH('Library Prep'!$C$6 &amp; "-i7",Indices!$I$1:$M$1, 0), FALSE), LEN(VLOOKUP(C69 &amp; "-" &amp; D69, Indices!$I:$M, MATCH('Library Prep'!$C$6 &amp; "-i7",Indices!$I$1:$M$1, 0), FALSE))-2)))</f>
        <v/>
      </c>
      <c r="F69" t="str">
        <f>IF(LEN($C69)=0,"",IF('Library Prep'!$C$6="CD",VLOOKUP($C69,Indices!$F$2:$H$97,3,FALSE),VLOOKUP(E69&amp;"-7",Indices!$A:$B,2,FALSE)))</f>
        <v/>
      </c>
      <c r="G69" t="str">
        <f>IF(AND('Library Prep'!$C$6="CD", LEN(F69)&gt;0), VLOOKUP(F69, Indices!$A:$B, 2, FALSE), E69)</f>
        <v/>
      </c>
      <c r="H69" t="str">
        <f>IF(LEN($C69)=0,"",IF('Library Prep'!$C$6="CD",IF(LEN('Library Prep'!$D67)=0,"",'Library Prep'!D67),VLOOKUP(G69&amp;"-5",Indices!$A:$B,2,FALSE)))</f>
        <v/>
      </c>
      <c r="I69" t="str">
        <f>IF(AND('Library Prep'!$C$6 &lt;&gt; "CD", LEN('Library Prep'!$D67)&gt;0), 'Library Prep'!$D67, "")</f>
        <v/>
      </c>
    </row>
    <row r="70" spans="1:9">
      <c r="A70" t="str">
        <f>IF(AND(LEN(TRIM('Library Prep'!$C$2)) &gt; 0, LEN(TRIM('Library Prep'!$B68))&gt;0), 'Library Prep'!$B68 &amp; "-" &amp; 'Library Prep'!$C$2, "")</f>
        <v/>
      </c>
      <c r="C70" t="str">
        <f>IF(AND(LEN('Library Prep'!$K68)&gt;0, LEN(TRIM('Library Prep'!$C$6)) &gt; 0), IF('Library Prep'!$C$6="CD", 'Library Prep'!$K68, LEFT('Library Prep'!$K68, 1)), "")</f>
        <v/>
      </c>
      <c r="D70" t="str">
        <f>IF(LEN($C70)=0, "", IF('Library Prep'!$C$6 = "CD", VLOOKUP($C70, Indices!$F$2:$H$97, 2, FALSE), RIGHT('Library Prep'!$K68, 3)))</f>
        <v/>
      </c>
      <c r="E70" t="str">
        <f>IF(LEN(D70)=0,"",IF('Library Prep'!$C$6="CD", VLOOKUP(D70, Indices!$A:$B, 2, FALSE), LEFT(VLOOKUP(C70 &amp; "-" &amp; D70, Indices!$I:$M, MATCH('Library Prep'!$C$6 &amp; "-i7",Indices!$I$1:$M$1, 0), FALSE), LEN(VLOOKUP(C70 &amp; "-" &amp; D70, Indices!$I:$M, MATCH('Library Prep'!$C$6 &amp; "-i7",Indices!$I$1:$M$1, 0), FALSE))-2)))</f>
        <v/>
      </c>
      <c r="F70" t="str">
        <f>IF(LEN($C70)=0,"",IF('Library Prep'!$C$6="CD",VLOOKUP($C70,Indices!$F$2:$H$97,3,FALSE),VLOOKUP(E70&amp;"-7",Indices!$A:$B,2,FALSE)))</f>
        <v/>
      </c>
      <c r="G70" t="str">
        <f>IF(AND('Library Prep'!$C$6="CD", LEN(F70)&gt;0), VLOOKUP(F70, Indices!$A:$B, 2, FALSE), E70)</f>
        <v/>
      </c>
      <c r="H70" t="str">
        <f>IF(LEN($C70)=0,"",IF('Library Prep'!$C$6="CD",IF(LEN('Library Prep'!$D68)=0,"",'Library Prep'!D68),VLOOKUP(G70&amp;"-5",Indices!$A:$B,2,FALSE)))</f>
        <v/>
      </c>
      <c r="I70" t="str">
        <f>IF(AND('Library Prep'!$C$6 &lt;&gt; "CD", LEN('Library Prep'!$D68)&gt;0), 'Library Prep'!$D68, "")</f>
        <v/>
      </c>
    </row>
    <row r="71" spans="1:9">
      <c r="A71" t="str">
        <f>IF(AND(LEN(TRIM('Library Prep'!$C$2)) &gt; 0, LEN(TRIM('Library Prep'!$B69))&gt;0), 'Library Prep'!$B69 &amp; "-" &amp; 'Library Prep'!$C$2, "")</f>
        <v/>
      </c>
      <c r="C71" t="str">
        <f>IF(AND(LEN('Library Prep'!$K69)&gt;0, LEN(TRIM('Library Prep'!$C$6)) &gt; 0), IF('Library Prep'!$C$6="CD", 'Library Prep'!$K69, LEFT('Library Prep'!$K69, 1)), "")</f>
        <v/>
      </c>
      <c r="D71" t="str">
        <f>IF(LEN($C71)=0, "", IF('Library Prep'!$C$6 = "CD", VLOOKUP($C71, Indices!$F$2:$H$97, 2, FALSE), RIGHT('Library Prep'!$K69, 3)))</f>
        <v/>
      </c>
      <c r="E71" t="str">
        <f>IF(LEN(D71)=0,"",IF('Library Prep'!$C$6="CD", VLOOKUP(D71, Indices!$A:$B, 2, FALSE), LEFT(VLOOKUP(C71 &amp; "-" &amp; D71, Indices!$I:$M, MATCH('Library Prep'!$C$6 &amp; "-i7",Indices!$I$1:$M$1, 0), FALSE), LEN(VLOOKUP(C71 &amp; "-" &amp; D71, Indices!$I:$M, MATCH('Library Prep'!$C$6 &amp; "-i7",Indices!$I$1:$M$1, 0), FALSE))-2)))</f>
        <v/>
      </c>
      <c r="F71" t="str">
        <f>IF(LEN($C71)=0,"",IF('Library Prep'!$C$6="CD",VLOOKUP($C71,Indices!$F$2:$H$97,3,FALSE),VLOOKUP(E71&amp;"-7",Indices!$A:$B,2,FALSE)))</f>
        <v/>
      </c>
      <c r="G71" t="str">
        <f>IF(AND('Library Prep'!$C$6="CD", LEN(F71)&gt;0), VLOOKUP(F71, Indices!$A:$B, 2, FALSE), E71)</f>
        <v/>
      </c>
      <c r="H71" t="str">
        <f>IF(LEN($C71)=0,"",IF('Library Prep'!$C$6="CD",IF(LEN('Library Prep'!$D69)=0,"",'Library Prep'!D69),VLOOKUP(G71&amp;"-5",Indices!$A:$B,2,FALSE)))</f>
        <v/>
      </c>
      <c r="I71" t="str">
        <f>IF(AND('Library Prep'!$C$6 &lt;&gt; "CD", LEN('Library Prep'!$D69)&gt;0), 'Library Prep'!$D69, "")</f>
        <v/>
      </c>
    </row>
    <row r="72" spans="1:9">
      <c r="A72" t="str">
        <f>IF(AND(LEN(TRIM('Library Prep'!$C$2)) &gt; 0, LEN(TRIM('Library Prep'!$B70))&gt;0), 'Library Prep'!$B70 &amp; "-" &amp; 'Library Prep'!$C$2, "")</f>
        <v/>
      </c>
      <c r="C72" t="str">
        <f>IF(AND(LEN('Library Prep'!$K70)&gt;0, LEN(TRIM('Library Prep'!$C$6)) &gt; 0), IF('Library Prep'!$C$6="CD", 'Library Prep'!$K70, LEFT('Library Prep'!$K70, 1)), "")</f>
        <v/>
      </c>
      <c r="D72" t="str">
        <f>IF(LEN($C72)=0, "", IF('Library Prep'!$C$6 = "CD", VLOOKUP($C72, Indices!$F$2:$H$97, 2, FALSE), RIGHT('Library Prep'!$K70, 3)))</f>
        <v/>
      </c>
      <c r="E72" t="str">
        <f>IF(LEN(D72)=0,"",IF('Library Prep'!$C$6="CD", VLOOKUP(D72, Indices!$A:$B, 2, FALSE), LEFT(VLOOKUP(C72 &amp; "-" &amp; D72, Indices!$I:$M, MATCH('Library Prep'!$C$6 &amp; "-i7",Indices!$I$1:$M$1, 0), FALSE), LEN(VLOOKUP(C72 &amp; "-" &amp; D72, Indices!$I:$M, MATCH('Library Prep'!$C$6 &amp; "-i7",Indices!$I$1:$M$1, 0), FALSE))-2)))</f>
        <v/>
      </c>
      <c r="F72" t="str">
        <f>IF(LEN($C72)=0,"",IF('Library Prep'!$C$6="CD",VLOOKUP($C72,Indices!$F$2:$H$97,3,FALSE),VLOOKUP(E72&amp;"-7",Indices!$A:$B,2,FALSE)))</f>
        <v/>
      </c>
      <c r="G72" t="str">
        <f>IF(AND('Library Prep'!$C$6="CD", LEN(F72)&gt;0), VLOOKUP(F72, Indices!$A:$B, 2, FALSE), E72)</f>
        <v/>
      </c>
      <c r="H72" t="str">
        <f>IF(LEN($C72)=0,"",IF('Library Prep'!$C$6="CD",IF(LEN('Library Prep'!$D70)=0,"",'Library Prep'!D70),VLOOKUP(G72&amp;"-5",Indices!$A:$B,2,FALSE)))</f>
        <v/>
      </c>
      <c r="I72" t="str">
        <f>IF(AND('Library Prep'!$C$6 &lt;&gt; "CD", LEN('Library Prep'!$D70)&gt;0), 'Library Prep'!$D70, "")</f>
        <v/>
      </c>
    </row>
    <row r="73" spans="1:9">
      <c r="A73" t="str">
        <f>IF(AND(LEN(TRIM('Library Prep'!$C$2)) &gt; 0, LEN(TRIM('Library Prep'!$B71))&gt;0), 'Library Prep'!$B71 &amp; "-" &amp; 'Library Prep'!$C$2, "")</f>
        <v/>
      </c>
      <c r="C73" t="str">
        <f>IF(AND(LEN('Library Prep'!$K71)&gt;0, LEN(TRIM('Library Prep'!$C$6)) &gt; 0), IF('Library Prep'!$C$6="CD", 'Library Prep'!$K71, LEFT('Library Prep'!$K71, 1)), "")</f>
        <v/>
      </c>
      <c r="D73" t="str">
        <f>IF(LEN($C73)=0, "", IF('Library Prep'!$C$6 = "CD", VLOOKUP($C73, Indices!$F$2:$H$97, 2, FALSE), RIGHT('Library Prep'!$K71, 3)))</f>
        <v/>
      </c>
      <c r="E73" t="str">
        <f>IF(LEN(D73)=0,"",IF('Library Prep'!$C$6="CD", VLOOKUP(D73, Indices!$A:$B, 2, FALSE), LEFT(VLOOKUP(C73 &amp; "-" &amp; D73, Indices!$I:$M, MATCH('Library Prep'!$C$6 &amp; "-i7",Indices!$I$1:$M$1, 0), FALSE), LEN(VLOOKUP(C73 &amp; "-" &amp; D73, Indices!$I:$M, MATCH('Library Prep'!$C$6 &amp; "-i7",Indices!$I$1:$M$1, 0), FALSE))-2)))</f>
        <v/>
      </c>
      <c r="F73" t="str">
        <f>IF(LEN($C73)=0,"",IF('Library Prep'!$C$6="CD",VLOOKUP($C73,Indices!$F$2:$H$97,3,FALSE),VLOOKUP(E73&amp;"-7",Indices!$A:$B,2,FALSE)))</f>
        <v/>
      </c>
      <c r="G73" t="str">
        <f>IF(AND('Library Prep'!$C$6="CD", LEN(F73)&gt;0), VLOOKUP(F73, Indices!$A:$B, 2, FALSE), E73)</f>
        <v/>
      </c>
      <c r="H73" t="str">
        <f>IF(LEN($C73)=0,"",IF('Library Prep'!$C$6="CD",IF(LEN('Library Prep'!$D71)=0,"",'Library Prep'!D71),VLOOKUP(G73&amp;"-5",Indices!$A:$B,2,FALSE)))</f>
        <v/>
      </c>
      <c r="I73" t="str">
        <f>IF(AND('Library Prep'!$C$6 &lt;&gt; "CD", LEN('Library Prep'!$D71)&gt;0), 'Library Prep'!$D71, "")</f>
        <v/>
      </c>
    </row>
    <row r="74" spans="1:9">
      <c r="A74" t="str">
        <f>IF(AND(LEN(TRIM('Library Prep'!$C$2)) &gt; 0, LEN(TRIM('Library Prep'!$B72))&gt;0), 'Library Prep'!$B72 &amp; "-" &amp; 'Library Prep'!$C$2, "")</f>
        <v/>
      </c>
      <c r="C74" t="str">
        <f>IF(AND(LEN('Library Prep'!$K72)&gt;0, LEN(TRIM('Library Prep'!$C$6)) &gt; 0), IF('Library Prep'!$C$6="CD", 'Library Prep'!$K72, LEFT('Library Prep'!$K72, 1)), "")</f>
        <v/>
      </c>
      <c r="D74" t="str">
        <f>IF(LEN($C74)=0, "", IF('Library Prep'!$C$6 = "CD", VLOOKUP($C74, Indices!$F$2:$H$97, 2, FALSE), RIGHT('Library Prep'!$K72, 3)))</f>
        <v/>
      </c>
      <c r="E74" t="str">
        <f>IF(LEN(D74)=0,"",IF('Library Prep'!$C$6="CD", VLOOKUP(D74, Indices!$A:$B, 2, FALSE), LEFT(VLOOKUP(C74 &amp; "-" &amp; D74, Indices!$I:$M, MATCH('Library Prep'!$C$6 &amp; "-i7",Indices!$I$1:$M$1, 0), FALSE), LEN(VLOOKUP(C74 &amp; "-" &amp; D74, Indices!$I:$M, MATCH('Library Prep'!$C$6 &amp; "-i7",Indices!$I$1:$M$1, 0), FALSE))-2)))</f>
        <v/>
      </c>
      <c r="F74" t="str">
        <f>IF(LEN($C74)=0,"",IF('Library Prep'!$C$6="CD",VLOOKUP($C74,Indices!$F$2:$H$97,3,FALSE),VLOOKUP(E74&amp;"-7",Indices!$A:$B,2,FALSE)))</f>
        <v/>
      </c>
      <c r="G74" t="str">
        <f>IF(AND('Library Prep'!$C$6="CD", LEN(F74)&gt;0), VLOOKUP(F74, Indices!$A:$B, 2, FALSE), E74)</f>
        <v/>
      </c>
      <c r="H74" t="str">
        <f>IF(LEN($C74)=0,"",IF('Library Prep'!$C$6="CD",IF(LEN('Library Prep'!$D72)=0,"",'Library Prep'!D72),VLOOKUP(G74&amp;"-5",Indices!$A:$B,2,FALSE)))</f>
        <v/>
      </c>
      <c r="I74" t="str">
        <f>IF(AND('Library Prep'!$C$6 &lt;&gt; "CD", LEN('Library Prep'!$D72)&gt;0), 'Library Prep'!$D72, "")</f>
        <v/>
      </c>
    </row>
    <row r="75" spans="1:9">
      <c r="A75" t="str">
        <f>IF(AND(LEN(TRIM('Library Prep'!$C$2)) &gt; 0, LEN(TRIM('Library Prep'!$B73))&gt;0), 'Library Prep'!$B73 &amp; "-" &amp; 'Library Prep'!$C$2, "")</f>
        <v/>
      </c>
      <c r="C75" t="str">
        <f>IF(AND(LEN('Library Prep'!$K73)&gt;0, LEN(TRIM('Library Prep'!$C$6)) &gt; 0), IF('Library Prep'!$C$6="CD", 'Library Prep'!$K73, LEFT('Library Prep'!$K73, 1)), "")</f>
        <v/>
      </c>
      <c r="D75" t="str">
        <f>IF(LEN($C75)=0, "", IF('Library Prep'!$C$6 = "CD", VLOOKUP($C75, Indices!$F$2:$H$97, 2, FALSE), RIGHT('Library Prep'!$K73, 3)))</f>
        <v/>
      </c>
      <c r="E75" t="str">
        <f>IF(LEN(D75)=0,"",IF('Library Prep'!$C$6="CD", VLOOKUP(D75, Indices!$A:$B, 2, FALSE), LEFT(VLOOKUP(C75 &amp; "-" &amp; D75, Indices!$I:$M, MATCH('Library Prep'!$C$6 &amp; "-i7",Indices!$I$1:$M$1, 0), FALSE), LEN(VLOOKUP(C75 &amp; "-" &amp; D75, Indices!$I:$M, MATCH('Library Prep'!$C$6 &amp; "-i7",Indices!$I$1:$M$1, 0), FALSE))-2)))</f>
        <v/>
      </c>
      <c r="F75" t="str">
        <f>IF(LEN($C75)=0,"",IF('Library Prep'!$C$6="CD",VLOOKUP($C75,Indices!$F$2:$H$97,3,FALSE),VLOOKUP(E75&amp;"-7",Indices!$A:$B,2,FALSE)))</f>
        <v/>
      </c>
      <c r="G75" t="str">
        <f>IF(AND('Library Prep'!$C$6="CD", LEN(F75)&gt;0), VLOOKUP(F75, Indices!$A:$B, 2, FALSE), E75)</f>
        <v/>
      </c>
      <c r="H75" t="str">
        <f>IF(LEN($C75)=0,"",IF('Library Prep'!$C$6="CD",IF(LEN('Library Prep'!$D73)=0,"",'Library Prep'!D73),VLOOKUP(G75&amp;"-5",Indices!$A:$B,2,FALSE)))</f>
        <v/>
      </c>
      <c r="I75" t="str">
        <f>IF(AND('Library Prep'!$C$6 &lt;&gt; "CD", LEN('Library Prep'!$D73)&gt;0), 'Library Prep'!$D73, "")</f>
        <v/>
      </c>
    </row>
    <row r="76" spans="1:9">
      <c r="A76" t="str">
        <f>IF(AND(LEN(TRIM('Library Prep'!$C$2)) &gt; 0, LEN(TRIM('Library Prep'!$B74))&gt;0), 'Library Prep'!$B74 &amp; "-" &amp; 'Library Prep'!$C$2, "")</f>
        <v/>
      </c>
      <c r="C76" t="str">
        <f>IF(AND(LEN('Library Prep'!$K74)&gt;0, LEN(TRIM('Library Prep'!$C$6)) &gt; 0), IF('Library Prep'!$C$6="CD", 'Library Prep'!$K74, LEFT('Library Prep'!$K74, 1)), "")</f>
        <v/>
      </c>
      <c r="D76" t="str">
        <f>IF(LEN($C76)=0, "", IF('Library Prep'!$C$6 = "CD", VLOOKUP($C76, Indices!$F$2:$H$97, 2, FALSE), RIGHT('Library Prep'!$K74, 3)))</f>
        <v/>
      </c>
      <c r="E76" t="str">
        <f>IF(LEN(D76)=0,"",IF('Library Prep'!$C$6="CD", VLOOKUP(D76, Indices!$A:$B, 2, FALSE), LEFT(VLOOKUP(C76 &amp; "-" &amp; D76, Indices!$I:$M, MATCH('Library Prep'!$C$6 &amp; "-i7",Indices!$I$1:$M$1, 0), FALSE), LEN(VLOOKUP(C76 &amp; "-" &amp; D76, Indices!$I:$M, MATCH('Library Prep'!$C$6 &amp; "-i7",Indices!$I$1:$M$1, 0), FALSE))-2)))</f>
        <v/>
      </c>
      <c r="F76" t="str">
        <f>IF(LEN($C76)=0,"",IF('Library Prep'!$C$6="CD",VLOOKUP($C76,Indices!$F$2:$H$97,3,FALSE),VLOOKUP(E76&amp;"-7",Indices!$A:$B,2,FALSE)))</f>
        <v/>
      </c>
      <c r="G76" t="str">
        <f>IF(AND('Library Prep'!$C$6="CD", LEN(F76)&gt;0), VLOOKUP(F76, Indices!$A:$B, 2, FALSE), E76)</f>
        <v/>
      </c>
      <c r="H76" t="str">
        <f>IF(LEN($C76)=0,"",IF('Library Prep'!$C$6="CD",IF(LEN('Library Prep'!$D74)=0,"",'Library Prep'!D74),VLOOKUP(G76&amp;"-5",Indices!$A:$B,2,FALSE)))</f>
        <v/>
      </c>
      <c r="I76" t="str">
        <f>IF(AND('Library Prep'!$C$6 &lt;&gt; "CD", LEN('Library Prep'!$D74)&gt;0), 'Library Prep'!$D74, "")</f>
        <v/>
      </c>
    </row>
    <row r="77" spans="1:9">
      <c r="A77" t="str">
        <f>IF(AND(LEN(TRIM('Library Prep'!$C$2)) &gt; 0, LEN(TRIM('Library Prep'!$B75))&gt;0), 'Library Prep'!$B75 &amp; "-" &amp; 'Library Prep'!$C$2, "")</f>
        <v/>
      </c>
      <c r="C77" t="str">
        <f>IF(AND(LEN('Library Prep'!$K75)&gt;0, LEN(TRIM('Library Prep'!$C$6)) &gt; 0), IF('Library Prep'!$C$6="CD", 'Library Prep'!$K75, LEFT('Library Prep'!$K75, 1)), "")</f>
        <v/>
      </c>
      <c r="D77" t="str">
        <f>IF(LEN($C77)=0, "", IF('Library Prep'!$C$6 = "CD", VLOOKUP($C77, Indices!$F$2:$H$97, 2, FALSE), RIGHT('Library Prep'!$K75, 3)))</f>
        <v/>
      </c>
      <c r="E77" t="str">
        <f>IF(LEN(D77)=0,"",IF('Library Prep'!$C$6="CD", VLOOKUP(D77, Indices!$A:$B, 2, FALSE), LEFT(VLOOKUP(C77 &amp; "-" &amp; D77, Indices!$I:$M, MATCH('Library Prep'!$C$6 &amp; "-i7",Indices!$I$1:$M$1, 0), FALSE), LEN(VLOOKUP(C77 &amp; "-" &amp; D77, Indices!$I:$M, MATCH('Library Prep'!$C$6 &amp; "-i7",Indices!$I$1:$M$1, 0), FALSE))-2)))</f>
        <v/>
      </c>
      <c r="F77" t="str">
        <f>IF(LEN($C77)=0,"",IF('Library Prep'!$C$6="CD",VLOOKUP($C77,Indices!$F$2:$H$97,3,FALSE),VLOOKUP(E77&amp;"-7",Indices!$A:$B,2,FALSE)))</f>
        <v/>
      </c>
      <c r="G77" t="str">
        <f>IF(AND('Library Prep'!$C$6="CD", LEN(F77)&gt;0), VLOOKUP(F77, Indices!$A:$B, 2, FALSE), E77)</f>
        <v/>
      </c>
      <c r="H77" t="str">
        <f>IF(LEN($C77)=0,"",IF('Library Prep'!$C$6="CD",IF(LEN('Library Prep'!$D75)=0,"",'Library Prep'!D75),VLOOKUP(G77&amp;"-5",Indices!$A:$B,2,FALSE)))</f>
        <v/>
      </c>
      <c r="I77" t="str">
        <f>IF(AND('Library Prep'!$C$6 &lt;&gt; "CD", LEN('Library Prep'!$D75)&gt;0), 'Library Prep'!$D75, "")</f>
        <v/>
      </c>
    </row>
    <row r="78" spans="1:9">
      <c r="A78" t="str">
        <f>IF(AND(LEN(TRIM('Library Prep'!$C$2)) &gt; 0, LEN(TRIM('Library Prep'!$B76))&gt;0), 'Library Prep'!$B76 &amp; "-" &amp; 'Library Prep'!$C$2, "")</f>
        <v/>
      </c>
      <c r="C78" t="str">
        <f>IF(AND(LEN('Library Prep'!$K76)&gt;0, LEN(TRIM('Library Prep'!$C$6)) &gt; 0), IF('Library Prep'!$C$6="CD", 'Library Prep'!$K76, LEFT('Library Prep'!$K76, 1)), "")</f>
        <v/>
      </c>
      <c r="D78" t="str">
        <f>IF(LEN($C78)=0, "", IF('Library Prep'!$C$6 = "CD", VLOOKUP($C78, Indices!$F$2:$H$97, 2, FALSE), RIGHT('Library Prep'!$K76, 3)))</f>
        <v/>
      </c>
      <c r="E78" t="str">
        <f>IF(LEN(D78)=0,"",IF('Library Prep'!$C$6="CD", VLOOKUP(D78, Indices!$A:$B, 2, FALSE), LEFT(VLOOKUP(C78 &amp; "-" &amp; D78, Indices!$I:$M, MATCH('Library Prep'!$C$6 &amp; "-i7",Indices!$I$1:$M$1, 0), FALSE), LEN(VLOOKUP(C78 &amp; "-" &amp; D78, Indices!$I:$M, MATCH('Library Prep'!$C$6 &amp; "-i7",Indices!$I$1:$M$1, 0), FALSE))-2)))</f>
        <v/>
      </c>
      <c r="F78" t="str">
        <f>IF(LEN($C78)=0,"",IF('Library Prep'!$C$6="CD",VLOOKUP($C78,Indices!$F$2:$H$97,3,FALSE),VLOOKUP(E78&amp;"-7",Indices!$A:$B,2,FALSE)))</f>
        <v/>
      </c>
      <c r="G78" t="str">
        <f>IF(AND('Library Prep'!$C$6="CD", LEN(F78)&gt;0), VLOOKUP(F78, Indices!$A:$B, 2, FALSE), E78)</f>
        <v/>
      </c>
      <c r="H78" t="str">
        <f>IF(LEN($C78)=0,"",IF('Library Prep'!$C$6="CD",IF(LEN('Library Prep'!$D76)=0,"",'Library Prep'!D76),VLOOKUP(G78&amp;"-5",Indices!$A:$B,2,FALSE)))</f>
        <v/>
      </c>
      <c r="I78" t="str">
        <f>IF(AND('Library Prep'!$C$6 &lt;&gt; "CD", LEN('Library Prep'!$D76)&gt;0), 'Library Prep'!$D76, "")</f>
        <v/>
      </c>
    </row>
    <row r="79" spans="1:9">
      <c r="A79" t="str">
        <f>IF(AND(LEN(TRIM('Library Prep'!$C$2)) &gt; 0, LEN(TRIM('Library Prep'!$B77))&gt;0), 'Library Prep'!$B77 &amp; "-" &amp; 'Library Prep'!$C$2, "")</f>
        <v/>
      </c>
      <c r="C79" t="str">
        <f>IF(AND(LEN('Library Prep'!$K77)&gt;0, LEN(TRIM('Library Prep'!$C$6)) &gt; 0), IF('Library Prep'!$C$6="CD", 'Library Prep'!$K77, LEFT('Library Prep'!$K77, 1)), "")</f>
        <v/>
      </c>
      <c r="D79" t="str">
        <f>IF(LEN($C79)=0, "", IF('Library Prep'!$C$6 = "CD", VLOOKUP($C79, Indices!$F$2:$H$97, 2, FALSE), RIGHT('Library Prep'!$K77, 3)))</f>
        <v/>
      </c>
      <c r="E79" t="str">
        <f>IF(LEN(D79)=0,"",IF('Library Prep'!$C$6="CD", VLOOKUP(D79, Indices!$A:$B, 2, FALSE), LEFT(VLOOKUP(C79 &amp; "-" &amp; D79, Indices!$I:$M, MATCH('Library Prep'!$C$6 &amp; "-i7",Indices!$I$1:$M$1, 0), FALSE), LEN(VLOOKUP(C79 &amp; "-" &amp; D79, Indices!$I:$M, MATCH('Library Prep'!$C$6 &amp; "-i7",Indices!$I$1:$M$1, 0), FALSE))-2)))</f>
        <v/>
      </c>
      <c r="F79" t="str">
        <f>IF(LEN($C79)=0,"",IF('Library Prep'!$C$6="CD",VLOOKUP($C79,Indices!$F$2:$H$97,3,FALSE),VLOOKUP(E79&amp;"-7",Indices!$A:$B,2,FALSE)))</f>
        <v/>
      </c>
      <c r="G79" t="str">
        <f>IF(AND('Library Prep'!$C$6="CD", LEN(F79)&gt;0), VLOOKUP(F79, Indices!$A:$B, 2, FALSE), E79)</f>
        <v/>
      </c>
      <c r="H79" t="str">
        <f>IF(LEN($C79)=0,"",IF('Library Prep'!$C$6="CD",IF(LEN('Library Prep'!$D77)=0,"",'Library Prep'!D77),VLOOKUP(G79&amp;"-5",Indices!$A:$B,2,FALSE)))</f>
        <v/>
      </c>
      <c r="I79" t="str">
        <f>IF(AND('Library Prep'!$C$6 &lt;&gt; "CD", LEN('Library Prep'!$D77)&gt;0), 'Library Prep'!$D77, "")</f>
        <v/>
      </c>
    </row>
    <row r="80" spans="1:9">
      <c r="A80" t="str">
        <f>IF(AND(LEN(TRIM('Library Prep'!$C$2)) &gt; 0, LEN(TRIM('Library Prep'!$B78))&gt;0), 'Library Prep'!$B78 &amp; "-" &amp; 'Library Prep'!$C$2, "")</f>
        <v/>
      </c>
      <c r="C80" t="str">
        <f>IF(AND(LEN('Library Prep'!$K78)&gt;0, LEN(TRIM('Library Prep'!$C$6)) &gt; 0), IF('Library Prep'!$C$6="CD", 'Library Prep'!$K78, LEFT('Library Prep'!$K78, 1)), "")</f>
        <v/>
      </c>
      <c r="D80" t="str">
        <f>IF(LEN($C80)=0, "", IF('Library Prep'!$C$6 = "CD", VLOOKUP($C80, Indices!$F$2:$H$97, 2, FALSE), RIGHT('Library Prep'!$K78, 3)))</f>
        <v/>
      </c>
      <c r="E80" t="str">
        <f>IF(LEN(D80)=0,"",IF('Library Prep'!$C$6="CD", VLOOKUP(D80, Indices!$A:$B, 2, FALSE), LEFT(VLOOKUP(C80 &amp; "-" &amp; D80, Indices!$I:$M, MATCH('Library Prep'!$C$6 &amp; "-i7",Indices!$I$1:$M$1, 0), FALSE), LEN(VLOOKUP(C80 &amp; "-" &amp; D80, Indices!$I:$M, MATCH('Library Prep'!$C$6 &amp; "-i7",Indices!$I$1:$M$1, 0), FALSE))-2)))</f>
        <v/>
      </c>
      <c r="F80" t="str">
        <f>IF(LEN($C80)=0,"",IF('Library Prep'!$C$6="CD",VLOOKUP($C80,Indices!$F$2:$H$97,3,FALSE),VLOOKUP(E80&amp;"-7",Indices!$A:$B,2,FALSE)))</f>
        <v/>
      </c>
      <c r="G80" t="str">
        <f>IF(AND('Library Prep'!$C$6="CD", LEN(F80)&gt;0), VLOOKUP(F80, Indices!$A:$B, 2, FALSE), E80)</f>
        <v/>
      </c>
      <c r="H80" t="str">
        <f>IF(LEN($C80)=0,"",IF('Library Prep'!$C$6="CD",IF(LEN('Library Prep'!$D78)=0,"",'Library Prep'!D78),VLOOKUP(G80&amp;"-5",Indices!$A:$B,2,FALSE)))</f>
        <v/>
      </c>
      <c r="I80" t="str">
        <f>IF(AND('Library Prep'!$C$6 &lt;&gt; "CD", LEN('Library Prep'!$D78)&gt;0), 'Library Prep'!$D78, "")</f>
        <v/>
      </c>
    </row>
    <row r="81" spans="1:9">
      <c r="A81" t="str">
        <f>IF(AND(LEN(TRIM('Library Prep'!$C$2)) &gt; 0, LEN(TRIM('Library Prep'!$B79))&gt;0), 'Library Prep'!$B79 &amp; "-" &amp; 'Library Prep'!$C$2, "")</f>
        <v/>
      </c>
      <c r="C81" t="str">
        <f>IF(AND(LEN('Library Prep'!$K79)&gt;0, LEN(TRIM('Library Prep'!$C$6)) &gt; 0), IF('Library Prep'!$C$6="CD", 'Library Prep'!$K79, LEFT('Library Prep'!$K79, 1)), "")</f>
        <v/>
      </c>
      <c r="D81" t="str">
        <f>IF(LEN($C81)=0, "", IF('Library Prep'!$C$6 = "CD", VLOOKUP($C81, Indices!$F$2:$H$97, 2, FALSE), RIGHT('Library Prep'!$K79, 3)))</f>
        <v/>
      </c>
      <c r="E81" t="str">
        <f>IF(LEN(D81)=0,"",IF('Library Prep'!$C$6="CD", VLOOKUP(D81, Indices!$A:$B, 2, FALSE), LEFT(VLOOKUP(C81 &amp; "-" &amp; D81, Indices!$I:$M, MATCH('Library Prep'!$C$6 &amp; "-i7",Indices!$I$1:$M$1, 0), FALSE), LEN(VLOOKUP(C81 &amp; "-" &amp; D81, Indices!$I:$M, MATCH('Library Prep'!$C$6 &amp; "-i7",Indices!$I$1:$M$1, 0), FALSE))-2)))</f>
        <v/>
      </c>
      <c r="F81" t="str">
        <f>IF(LEN($C81)=0,"",IF('Library Prep'!$C$6="CD",VLOOKUP($C81,Indices!$F$2:$H$97,3,FALSE),VLOOKUP(E81&amp;"-7",Indices!$A:$B,2,FALSE)))</f>
        <v/>
      </c>
      <c r="G81" t="str">
        <f>IF(AND('Library Prep'!$C$6="CD", LEN(F81)&gt;0), VLOOKUP(F81, Indices!$A:$B, 2, FALSE), E81)</f>
        <v/>
      </c>
      <c r="H81" t="str">
        <f>IF(LEN($C81)=0,"",IF('Library Prep'!$C$6="CD",IF(LEN('Library Prep'!$D79)=0,"",'Library Prep'!D79),VLOOKUP(G81&amp;"-5",Indices!$A:$B,2,FALSE)))</f>
        <v/>
      </c>
      <c r="I81" t="str">
        <f>IF(AND('Library Prep'!$C$6 &lt;&gt; "CD", LEN('Library Prep'!$D79)&gt;0), 'Library Prep'!$D79, "")</f>
        <v/>
      </c>
    </row>
    <row r="82" spans="1:9">
      <c r="A82" t="str">
        <f>IF(AND(LEN(TRIM('Library Prep'!$C$2)) &gt; 0, LEN(TRIM('Library Prep'!$B80))&gt;0), 'Library Prep'!$B80 &amp; "-" &amp; 'Library Prep'!$C$2, "")</f>
        <v/>
      </c>
      <c r="C82" t="str">
        <f>IF(AND(LEN('Library Prep'!$K80)&gt;0, LEN(TRIM('Library Prep'!$C$6)) &gt; 0), IF('Library Prep'!$C$6="CD", 'Library Prep'!$K80, LEFT('Library Prep'!$K80, 1)), "")</f>
        <v/>
      </c>
      <c r="D82" t="str">
        <f>IF(LEN($C82)=0, "", IF('Library Prep'!$C$6 = "CD", VLOOKUP($C82, Indices!$F$2:$H$97, 2, FALSE), RIGHT('Library Prep'!$K80, 3)))</f>
        <v/>
      </c>
      <c r="E82" t="str">
        <f>IF(LEN(D82)=0,"",IF('Library Prep'!$C$6="CD", VLOOKUP(D82, Indices!$A:$B, 2, FALSE), LEFT(VLOOKUP(C82 &amp; "-" &amp; D82, Indices!$I:$M, MATCH('Library Prep'!$C$6 &amp; "-i7",Indices!$I$1:$M$1, 0), FALSE), LEN(VLOOKUP(C82 &amp; "-" &amp; D82, Indices!$I:$M, MATCH('Library Prep'!$C$6 &amp; "-i7",Indices!$I$1:$M$1, 0), FALSE))-2)))</f>
        <v/>
      </c>
      <c r="F82" t="str">
        <f>IF(LEN($C82)=0,"",IF('Library Prep'!$C$6="CD",VLOOKUP($C82,Indices!$F$2:$H$97,3,FALSE),VLOOKUP(E82&amp;"-7",Indices!$A:$B,2,FALSE)))</f>
        <v/>
      </c>
      <c r="G82" t="str">
        <f>IF(AND('Library Prep'!$C$6="CD", LEN(F82)&gt;0), VLOOKUP(F82, Indices!$A:$B, 2, FALSE), E82)</f>
        <v/>
      </c>
      <c r="H82" t="str">
        <f>IF(LEN($C82)=0,"",IF('Library Prep'!$C$6="CD",IF(LEN('Library Prep'!$D80)=0,"",'Library Prep'!D80),VLOOKUP(G82&amp;"-5",Indices!$A:$B,2,FALSE)))</f>
        <v/>
      </c>
      <c r="I82" t="str">
        <f>IF(AND('Library Prep'!$C$6 &lt;&gt; "CD", LEN('Library Prep'!$D80)&gt;0), 'Library Prep'!$D80, "")</f>
        <v/>
      </c>
    </row>
    <row r="83" spans="1:9">
      <c r="A83" t="str">
        <f>IF(AND(LEN(TRIM('Library Prep'!$C$2)) &gt; 0, LEN(TRIM('Library Prep'!$B81))&gt;0), 'Library Prep'!$B81 &amp; "-" &amp; 'Library Prep'!$C$2, "")</f>
        <v/>
      </c>
      <c r="C83" t="str">
        <f>IF(AND(LEN('Library Prep'!$K81)&gt;0, LEN(TRIM('Library Prep'!$C$6)) &gt; 0), IF('Library Prep'!$C$6="CD", 'Library Prep'!$K81, LEFT('Library Prep'!$K81, 1)), "")</f>
        <v/>
      </c>
      <c r="D83" t="str">
        <f>IF(LEN($C83)=0, "", IF('Library Prep'!$C$6 = "CD", VLOOKUP($C83, Indices!$F$2:$H$97, 2, FALSE), RIGHT('Library Prep'!$K81, 3)))</f>
        <v/>
      </c>
      <c r="E83" t="str">
        <f>IF(LEN(D83)=0,"",IF('Library Prep'!$C$6="CD", VLOOKUP(D83, Indices!$A:$B, 2, FALSE), LEFT(VLOOKUP(C83 &amp; "-" &amp; D83, Indices!$I:$M, MATCH('Library Prep'!$C$6 &amp; "-i7",Indices!$I$1:$M$1, 0), FALSE), LEN(VLOOKUP(C83 &amp; "-" &amp; D83, Indices!$I:$M, MATCH('Library Prep'!$C$6 &amp; "-i7",Indices!$I$1:$M$1, 0), FALSE))-2)))</f>
        <v/>
      </c>
      <c r="F83" t="str">
        <f>IF(LEN($C83)=0,"",IF('Library Prep'!$C$6="CD",VLOOKUP($C83,Indices!$F$2:$H$97,3,FALSE),VLOOKUP(E83&amp;"-7",Indices!$A:$B,2,FALSE)))</f>
        <v/>
      </c>
      <c r="G83" t="str">
        <f>IF(AND('Library Prep'!$C$6="CD", LEN(F83)&gt;0), VLOOKUP(F83, Indices!$A:$B, 2, FALSE), E83)</f>
        <v/>
      </c>
      <c r="H83" t="str">
        <f>IF(LEN($C83)=0,"",IF('Library Prep'!$C$6="CD",IF(LEN('Library Prep'!$D81)=0,"",'Library Prep'!D81),VLOOKUP(G83&amp;"-5",Indices!$A:$B,2,FALSE)))</f>
        <v/>
      </c>
      <c r="I83" t="str">
        <f>IF(AND('Library Prep'!$C$6 &lt;&gt; "CD", LEN('Library Prep'!$D81)&gt;0), 'Library Prep'!$D81, "")</f>
        <v/>
      </c>
    </row>
    <row r="84" spans="1:9">
      <c r="A84" t="str">
        <f>IF(AND(LEN(TRIM('Library Prep'!$C$2)) &gt; 0, LEN(TRIM('Library Prep'!$B82))&gt;0), 'Library Prep'!$B82 &amp; "-" &amp; 'Library Prep'!$C$2, "")</f>
        <v/>
      </c>
      <c r="C84" t="str">
        <f>IF(AND(LEN('Library Prep'!$K82)&gt;0, LEN(TRIM('Library Prep'!$C$6)) &gt; 0), IF('Library Prep'!$C$6="CD", 'Library Prep'!$K82, LEFT('Library Prep'!$K82, 1)), "")</f>
        <v/>
      </c>
      <c r="D84" t="str">
        <f>IF(LEN($C84)=0, "", IF('Library Prep'!$C$6 = "CD", VLOOKUP($C84, Indices!$F$2:$H$97, 2, FALSE), RIGHT('Library Prep'!$K82, 3)))</f>
        <v/>
      </c>
      <c r="E84" t="str">
        <f>IF(LEN(D84)=0,"",IF('Library Prep'!$C$6="CD", VLOOKUP(D84, Indices!$A:$B, 2, FALSE), LEFT(VLOOKUP(C84 &amp; "-" &amp; D84, Indices!$I:$M, MATCH('Library Prep'!$C$6 &amp; "-i7",Indices!$I$1:$M$1, 0), FALSE), LEN(VLOOKUP(C84 &amp; "-" &amp; D84, Indices!$I:$M, MATCH('Library Prep'!$C$6 &amp; "-i7",Indices!$I$1:$M$1, 0), FALSE))-2)))</f>
        <v/>
      </c>
      <c r="F84" t="str">
        <f>IF(LEN($C84)=0,"",IF('Library Prep'!$C$6="CD",VLOOKUP($C84,Indices!$F$2:$H$97,3,FALSE),VLOOKUP(E84&amp;"-7",Indices!$A:$B,2,FALSE)))</f>
        <v/>
      </c>
      <c r="G84" t="str">
        <f>IF(AND('Library Prep'!$C$6="CD", LEN(F84)&gt;0), VLOOKUP(F84, Indices!$A:$B, 2, FALSE), E84)</f>
        <v/>
      </c>
      <c r="H84" t="str">
        <f>IF(LEN($C84)=0,"",IF('Library Prep'!$C$6="CD",IF(LEN('Library Prep'!$D82)=0,"",'Library Prep'!D82),VLOOKUP(G84&amp;"-5",Indices!$A:$B,2,FALSE)))</f>
        <v/>
      </c>
      <c r="I84" t="str">
        <f>IF(AND('Library Prep'!$C$6 &lt;&gt; "CD", LEN('Library Prep'!$D82)&gt;0), 'Library Prep'!$D82, "")</f>
        <v/>
      </c>
    </row>
    <row r="85" spans="1:9">
      <c r="A85" t="str">
        <f>IF(AND(LEN(TRIM('Library Prep'!$C$2)) &gt; 0, LEN(TRIM('Library Prep'!$B83))&gt;0), 'Library Prep'!$B83 &amp; "-" &amp; 'Library Prep'!$C$2, "")</f>
        <v/>
      </c>
      <c r="C85" t="str">
        <f>IF(AND(LEN('Library Prep'!$K83)&gt;0, LEN(TRIM('Library Prep'!$C$6)) &gt; 0), IF('Library Prep'!$C$6="CD", 'Library Prep'!$K83, LEFT('Library Prep'!$K83, 1)), "")</f>
        <v/>
      </c>
      <c r="D85" t="str">
        <f>IF(LEN($C85)=0, "", IF('Library Prep'!$C$6 = "CD", VLOOKUP($C85, Indices!$F$2:$H$97, 2, FALSE), RIGHT('Library Prep'!$K83, 3)))</f>
        <v/>
      </c>
      <c r="E85" t="str">
        <f>IF(LEN(D85)=0,"",IF('Library Prep'!$C$6="CD", VLOOKUP(D85, Indices!$A:$B, 2, FALSE), LEFT(VLOOKUP(C85 &amp; "-" &amp; D85, Indices!$I:$M, MATCH('Library Prep'!$C$6 &amp; "-i7",Indices!$I$1:$M$1, 0), FALSE), LEN(VLOOKUP(C85 &amp; "-" &amp; D85, Indices!$I:$M, MATCH('Library Prep'!$C$6 &amp; "-i7",Indices!$I$1:$M$1, 0), FALSE))-2)))</f>
        <v/>
      </c>
      <c r="F85" t="str">
        <f>IF(LEN($C85)=0,"",IF('Library Prep'!$C$6="CD",VLOOKUP($C85,Indices!$F$2:$H$97,3,FALSE),VLOOKUP(E85&amp;"-7",Indices!$A:$B,2,FALSE)))</f>
        <v/>
      </c>
      <c r="G85" t="str">
        <f>IF(AND('Library Prep'!$C$6="CD", LEN(F85)&gt;0), VLOOKUP(F85, Indices!$A:$B, 2, FALSE), E85)</f>
        <v/>
      </c>
      <c r="H85" t="str">
        <f>IF(LEN($C85)=0,"",IF('Library Prep'!$C$6="CD",IF(LEN('Library Prep'!$D83)=0,"",'Library Prep'!D83),VLOOKUP(G85&amp;"-5",Indices!$A:$B,2,FALSE)))</f>
        <v/>
      </c>
      <c r="I85" t="str">
        <f>IF(AND('Library Prep'!$C$6 &lt;&gt; "CD", LEN('Library Prep'!$D83)&gt;0), 'Library Prep'!$D83, "")</f>
        <v/>
      </c>
    </row>
    <row r="86" spans="1:9">
      <c r="A86" t="str">
        <f>IF(AND(LEN(TRIM('Library Prep'!$C$2)) &gt; 0, LEN(TRIM('Library Prep'!$B84))&gt;0), 'Library Prep'!$B84 &amp; "-" &amp; 'Library Prep'!$C$2, "")</f>
        <v/>
      </c>
      <c r="C86" t="str">
        <f>IF(AND(LEN('Library Prep'!$K84)&gt;0, LEN(TRIM('Library Prep'!$C$6)) &gt; 0), IF('Library Prep'!$C$6="CD", 'Library Prep'!$K84, LEFT('Library Prep'!$K84, 1)), "")</f>
        <v/>
      </c>
      <c r="D86" t="str">
        <f>IF(LEN($C86)=0, "", IF('Library Prep'!$C$6 = "CD", VLOOKUP($C86, Indices!$F$2:$H$97, 2, FALSE), RIGHT('Library Prep'!$K84, 3)))</f>
        <v/>
      </c>
      <c r="E86" t="str">
        <f>IF(LEN(D86)=0,"",IF('Library Prep'!$C$6="CD", VLOOKUP(D86, Indices!$A:$B, 2, FALSE), LEFT(VLOOKUP(C86 &amp; "-" &amp; D86, Indices!$I:$M, MATCH('Library Prep'!$C$6 &amp; "-i7",Indices!$I$1:$M$1, 0), FALSE), LEN(VLOOKUP(C86 &amp; "-" &amp; D86, Indices!$I:$M, MATCH('Library Prep'!$C$6 &amp; "-i7",Indices!$I$1:$M$1, 0), FALSE))-2)))</f>
        <v/>
      </c>
      <c r="F86" t="str">
        <f>IF(LEN($C86)=0,"",IF('Library Prep'!$C$6="CD",VLOOKUP($C86,Indices!$F$2:$H$97,3,FALSE),VLOOKUP(E86&amp;"-7",Indices!$A:$B,2,FALSE)))</f>
        <v/>
      </c>
      <c r="G86" t="str">
        <f>IF(AND('Library Prep'!$C$6="CD", LEN(F86)&gt;0), VLOOKUP(F86, Indices!$A:$B, 2, FALSE), E86)</f>
        <v/>
      </c>
      <c r="H86" t="str">
        <f>IF(LEN($C86)=0,"",IF('Library Prep'!$C$6="CD",IF(LEN('Library Prep'!$D84)=0,"",'Library Prep'!D84),VLOOKUP(G86&amp;"-5",Indices!$A:$B,2,FALSE)))</f>
        <v/>
      </c>
      <c r="I86" t="str">
        <f>IF(AND('Library Prep'!$C$6 &lt;&gt; "CD", LEN('Library Prep'!$D84)&gt;0), 'Library Prep'!$D84, "")</f>
        <v/>
      </c>
    </row>
    <row r="87" spans="1:9">
      <c r="A87" t="str">
        <f>IF(AND(LEN(TRIM('Library Prep'!$C$2)) &gt; 0, LEN(TRIM('Library Prep'!$B85))&gt;0), 'Library Prep'!$B85 &amp; "-" &amp; 'Library Prep'!$C$2, "")</f>
        <v/>
      </c>
      <c r="C87" t="str">
        <f>IF(AND(LEN('Library Prep'!$K85)&gt;0, LEN(TRIM('Library Prep'!$C$6)) &gt; 0), IF('Library Prep'!$C$6="CD", 'Library Prep'!$K85, LEFT('Library Prep'!$K85, 1)), "")</f>
        <v/>
      </c>
      <c r="D87" t="str">
        <f>IF(LEN($C87)=0, "", IF('Library Prep'!$C$6 = "CD", VLOOKUP($C87, Indices!$F$2:$H$97, 2, FALSE), RIGHT('Library Prep'!$K85, 3)))</f>
        <v/>
      </c>
      <c r="E87" t="str">
        <f>IF(LEN(D87)=0,"",IF('Library Prep'!$C$6="CD", VLOOKUP(D87, Indices!$A:$B, 2, FALSE), LEFT(VLOOKUP(C87 &amp; "-" &amp; D87, Indices!$I:$M, MATCH('Library Prep'!$C$6 &amp; "-i7",Indices!$I$1:$M$1, 0), FALSE), LEN(VLOOKUP(C87 &amp; "-" &amp; D87, Indices!$I:$M, MATCH('Library Prep'!$C$6 &amp; "-i7",Indices!$I$1:$M$1, 0), FALSE))-2)))</f>
        <v/>
      </c>
      <c r="F87" t="str">
        <f>IF(LEN($C87)=0,"",IF('Library Prep'!$C$6="CD",VLOOKUP($C87,Indices!$F$2:$H$97,3,FALSE),VLOOKUP(E87&amp;"-7",Indices!$A:$B,2,FALSE)))</f>
        <v/>
      </c>
      <c r="G87" t="str">
        <f>IF(AND('Library Prep'!$C$6="CD", LEN(F87)&gt;0), VLOOKUP(F87, Indices!$A:$B, 2, FALSE), E87)</f>
        <v/>
      </c>
      <c r="H87" t="str">
        <f>IF(LEN($C87)=0,"",IF('Library Prep'!$C$6="CD",IF(LEN('Library Prep'!$D85)=0,"",'Library Prep'!D85),VLOOKUP(G87&amp;"-5",Indices!$A:$B,2,FALSE)))</f>
        <v/>
      </c>
      <c r="I87" t="str">
        <f>IF(AND('Library Prep'!$C$6 &lt;&gt; "CD", LEN('Library Prep'!$D85)&gt;0), 'Library Prep'!$D85, "")</f>
        <v/>
      </c>
    </row>
    <row r="88" spans="1:9">
      <c r="A88" t="str">
        <f>IF(AND(LEN(TRIM('Library Prep'!$C$2)) &gt; 0, LEN(TRIM('Library Prep'!$B86))&gt;0), 'Library Prep'!$B86 &amp; "-" &amp; 'Library Prep'!$C$2, "")</f>
        <v/>
      </c>
      <c r="C88" t="str">
        <f>IF(AND(LEN('Library Prep'!$K86)&gt;0, LEN(TRIM('Library Prep'!$C$6)) &gt; 0), IF('Library Prep'!$C$6="CD", 'Library Prep'!$K86, LEFT('Library Prep'!$K86, 1)), "")</f>
        <v/>
      </c>
      <c r="D88" t="str">
        <f>IF(LEN($C88)=0, "", IF('Library Prep'!$C$6 = "CD", VLOOKUP($C88, Indices!$F$2:$H$97, 2, FALSE), RIGHT('Library Prep'!$K86, 3)))</f>
        <v/>
      </c>
      <c r="E88" t="str">
        <f>IF(LEN(D88)=0,"",IF('Library Prep'!$C$6="CD", VLOOKUP(D88, Indices!$A:$B, 2, FALSE), LEFT(VLOOKUP(C88 &amp; "-" &amp; D88, Indices!$I:$M, MATCH('Library Prep'!$C$6 &amp; "-i7",Indices!$I$1:$M$1, 0), FALSE), LEN(VLOOKUP(C88 &amp; "-" &amp; D88, Indices!$I:$M, MATCH('Library Prep'!$C$6 &amp; "-i7",Indices!$I$1:$M$1, 0), FALSE))-2)))</f>
        <v/>
      </c>
      <c r="F88" t="str">
        <f>IF(LEN($C88)=0,"",IF('Library Prep'!$C$6="CD",VLOOKUP($C88,Indices!$F$2:$H$97,3,FALSE),VLOOKUP(E88&amp;"-7",Indices!$A:$B,2,FALSE)))</f>
        <v/>
      </c>
      <c r="G88" t="str">
        <f>IF(AND('Library Prep'!$C$6="CD", LEN(F88)&gt;0), VLOOKUP(F88, Indices!$A:$B, 2, FALSE), E88)</f>
        <v/>
      </c>
      <c r="H88" t="str">
        <f>IF(LEN($C88)=0,"",IF('Library Prep'!$C$6="CD",IF(LEN('Library Prep'!$D86)=0,"",'Library Prep'!D86),VLOOKUP(G88&amp;"-5",Indices!$A:$B,2,FALSE)))</f>
        <v/>
      </c>
      <c r="I88" t="str">
        <f>IF(AND('Library Prep'!$C$6 &lt;&gt; "CD", LEN('Library Prep'!$D86)&gt;0), 'Library Prep'!$D86, "")</f>
        <v/>
      </c>
    </row>
    <row r="89" spans="1:9">
      <c r="A89" t="str">
        <f>IF(AND(LEN(TRIM('Library Prep'!$C$2)) &gt; 0, LEN(TRIM('Library Prep'!$B87))&gt;0), 'Library Prep'!$B87 &amp; "-" &amp; 'Library Prep'!$C$2, "")</f>
        <v/>
      </c>
      <c r="C89" t="str">
        <f>IF(AND(LEN('Library Prep'!$K87)&gt;0, LEN(TRIM('Library Prep'!$C$6)) &gt; 0), IF('Library Prep'!$C$6="CD", 'Library Prep'!$K87, LEFT('Library Prep'!$K87, 1)), "")</f>
        <v/>
      </c>
      <c r="D89" t="str">
        <f>IF(LEN($C89)=0, "", IF('Library Prep'!$C$6 = "CD", VLOOKUP($C89, Indices!$F$2:$H$97, 2, FALSE), RIGHT('Library Prep'!$K87, 3)))</f>
        <v/>
      </c>
      <c r="E89" t="str">
        <f>IF(LEN(D89)=0,"",IF('Library Prep'!$C$6="CD", VLOOKUP(D89, Indices!$A:$B, 2, FALSE), LEFT(VLOOKUP(C89 &amp; "-" &amp; D89, Indices!$I:$M, MATCH('Library Prep'!$C$6 &amp; "-i7",Indices!$I$1:$M$1, 0), FALSE), LEN(VLOOKUP(C89 &amp; "-" &amp; D89, Indices!$I:$M, MATCH('Library Prep'!$C$6 &amp; "-i7",Indices!$I$1:$M$1, 0), FALSE))-2)))</f>
        <v/>
      </c>
      <c r="F89" t="str">
        <f>IF(LEN($C89)=0,"",IF('Library Prep'!$C$6="CD",VLOOKUP($C89,Indices!$F$2:$H$97,3,FALSE),VLOOKUP(E89&amp;"-7",Indices!$A:$B,2,FALSE)))</f>
        <v/>
      </c>
      <c r="G89" t="str">
        <f>IF(AND('Library Prep'!$C$6="CD", LEN(F89)&gt;0), VLOOKUP(F89, Indices!$A:$B, 2, FALSE), E89)</f>
        <v/>
      </c>
      <c r="H89" t="str">
        <f>IF(LEN($C89)=0,"",IF('Library Prep'!$C$6="CD",IF(LEN('Library Prep'!$D87)=0,"",'Library Prep'!D87),VLOOKUP(G89&amp;"-5",Indices!$A:$B,2,FALSE)))</f>
        <v/>
      </c>
      <c r="I89" t="str">
        <f>IF(AND('Library Prep'!$C$6 &lt;&gt; "CD", LEN('Library Prep'!$D87)&gt;0), 'Library Prep'!$D87, "")</f>
        <v/>
      </c>
    </row>
    <row r="90" spans="1:9">
      <c r="A90" t="str">
        <f>IF(AND(LEN(TRIM('Library Prep'!$C$2)) &gt; 0, LEN(TRIM('Library Prep'!$B88))&gt;0), 'Library Prep'!$B88 &amp; "-" &amp; 'Library Prep'!$C$2, "")</f>
        <v/>
      </c>
      <c r="C90" t="str">
        <f>IF(AND(LEN('Library Prep'!$K88)&gt;0, LEN(TRIM('Library Prep'!$C$6)) &gt; 0), IF('Library Prep'!$C$6="CD", 'Library Prep'!$K88, LEFT('Library Prep'!$K88, 1)), "")</f>
        <v/>
      </c>
      <c r="D90" t="str">
        <f>IF(LEN($C90)=0, "", IF('Library Prep'!$C$6 = "CD", VLOOKUP($C90, Indices!$F$2:$H$97, 2, FALSE), RIGHT('Library Prep'!$K88, 3)))</f>
        <v/>
      </c>
      <c r="E90" t="str">
        <f>IF(LEN(D90)=0,"",IF('Library Prep'!$C$6="CD", VLOOKUP(D90, Indices!$A:$B, 2, FALSE), LEFT(VLOOKUP(C90 &amp; "-" &amp; D90, Indices!$I:$M, MATCH('Library Prep'!$C$6 &amp; "-i7",Indices!$I$1:$M$1, 0), FALSE), LEN(VLOOKUP(C90 &amp; "-" &amp; D90, Indices!$I:$M, MATCH('Library Prep'!$C$6 &amp; "-i7",Indices!$I$1:$M$1, 0), FALSE))-2)))</f>
        <v/>
      </c>
      <c r="F90" t="str">
        <f>IF(LEN($C90)=0,"",IF('Library Prep'!$C$6="CD",VLOOKUP($C90,Indices!$F$2:$H$97,3,FALSE),VLOOKUP(E90&amp;"-7",Indices!$A:$B,2,FALSE)))</f>
        <v/>
      </c>
      <c r="G90" t="str">
        <f>IF(AND('Library Prep'!$C$6="CD", LEN(F90)&gt;0), VLOOKUP(F90, Indices!$A:$B, 2, FALSE), E90)</f>
        <v/>
      </c>
      <c r="H90" t="str">
        <f>IF(LEN($C90)=0,"",IF('Library Prep'!$C$6="CD",IF(LEN('Library Prep'!$D88)=0,"",'Library Prep'!D88),VLOOKUP(G90&amp;"-5",Indices!$A:$B,2,FALSE)))</f>
        <v/>
      </c>
      <c r="I90" t="str">
        <f>IF(AND('Library Prep'!$C$6 &lt;&gt; "CD", LEN('Library Prep'!$D88)&gt;0), 'Library Prep'!$D88, "")</f>
        <v/>
      </c>
    </row>
    <row r="91" spans="1:9">
      <c r="A91" t="str">
        <f>IF(AND(LEN(TRIM('Library Prep'!$C$2)) &gt; 0, LEN(TRIM('Library Prep'!$B89))&gt;0), 'Library Prep'!$B89 &amp; "-" &amp; 'Library Prep'!$C$2, "")</f>
        <v/>
      </c>
      <c r="C91" t="str">
        <f>IF(AND(LEN('Library Prep'!$K89)&gt;0, LEN(TRIM('Library Prep'!$C$6)) &gt; 0), IF('Library Prep'!$C$6="CD", 'Library Prep'!$K89, LEFT('Library Prep'!$K89, 1)), "")</f>
        <v/>
      </c>
      <c r="D91" t="str">
        <f>IF(LEN($C91)=0, "", IF('Library Prep'!$C$6 = "CD", VLOOKUP($C91, Indices!$F$2:$H$97, 2, FALSE), RIGHT('Library Prep'!$K89, 3)))</f>
        <v/>
      </c>
      <c r="E91" t="str">
        <f>IF(LEN(D91)=0,"",IF('Library Prep'!$C$6="CD", VLOOKUP(D91, Indices!$A:$B, 2, FALSE), LEFT(VLOOKUP(C91 &amp; "-" &amp; D91, Indices!$I:$M, MATCH('Library Prep'!$C$6 &amp; "-i7",Indices!$I$1:$M$1, 0), FALSE), LEN(VLOOKUP(C91 &amp; "-" &amp; D91, Indices!$I:$M, MATCH('Library Prep'!$C$6 &amp; "-i7",Indices!$I$1:$M$1, 0), FALSE))-2)))</f>
        <v/>
      </c>
      <c r="F91" t="str">
        <f>IF(LEN($C91)=0,"",IF('Library Prep'!$C$6="CD",VLOOKUP($C91,Indices!$F$2:$H$97,3,FALSE),VLOOKUP(E91&amp;"-7",Indices!$A:$B,2,FALSE)))</f>
        <v/>
      </c>
      <c r="G91" t="str">
        <f>IF(AND('Library Prep'!$C$6="CD", LEN(F91)&gt;0), VLOOKUP(F91, Indices!$A:$B, 2, FALSE), E91)</f>
        <v/>
      </c>
      <c r="H91" t="str">
        <f>IF(LEN($C91)=0,"",IF('Library Prep'!$C$6="CD",IF(LEN('Library Prep'!$D89)=0,"",'Library Prep'!D89),VLOOKUP(G91&amp;"-5",Indices!$A:$B,2,FALSE)))</f>
        <v/>
      </c>
      <c r="I91" t="str">
        <f>IF(AND('Library Prep'!$C$6 &lt;&gt; "CD", LEN('Library Prep'!$D89)&gt;0), 'Library Prep'!$D89, "")</f>
        <v/>
      </c>
    </row>
    <row r="92" spans="1:9">
      <c r="A92" t="str">
        <f>IF(AND(LEN(TRIM('Library Prep'!$C$2)) &gt; 0, LEN(TRIM('Library Prep'!$B90))&gt;0), 'Library Prep'!$B90 &amp; "-" &amp; 'Library Prep'!$C$2, "")</f>
        <v/>
      </c>
      <c r="C92" t="str">
        <f>IF(AND(LEN('Library Prep'!$K90)&gt;0, LEN(TRIM('Library Prep'!$C$6)) &gt; 0), IF('Library Prep'!$C$6="CD", 'Library Prep'!$K90, LEFT('Library Prep'!$K90, 1)), "")</f>
        <v/>
      </c>
      <c r="D92" t="str">
        <f>IF(LEN($C92)=0, "", IF('Library Prep'!$C$6 = "CD", VLOOKUP($C92, Indices!$F$2:$H$97, 2, FALSE), RIGHT('Library Prep'!$K90, 3)))</f>
        <v/>
      </c>
      <c r="E92" t="str">
        <f>IF(LEN(D92)=0,"",IF('Library Prep'!$C$6="CD", VLOOKUP(D92, Indices!$A:$B, 2, FALSE), LEFT(VLOOKUP(C92 &amp; "-" &amp; D92, Indices!$I:$M, MATCH('Library Prep'!$C$6 &amp; "-i7",Indices!$I$1:$M$1, 0), FALSE), LEN(VLOOKUP(C92 &amp; "-" &amp; D92, Indices!$I:$M, MATCH('Library Prep'!$C$6 &amp; "-i7",Indices!$I$1:$M$1, 0), FALSE))-2)))</f>
        <v/>
      </c>
      <c r="F92" t="str">
        <f>IF(LEN($C92)=0,"",IF('Library Prep'!$C$6="CD",VLOOKUP($C92,Indices!$F$2:$H$97,3,FALSE),VLOOKUP(E92&amp;"-7",Indices!$A:$B,2,FALSE)))</f>
        <v/>
      </c>
      <c r="G92" t="str">
        <f>IF(AND('Library Prep'!$C$6="CD", LEN(F92)&gt;0), VLOOKUP(F92, Indices!$A:$B, 2, FALSE), E92)</f>
        <v/>
      </c>
      <c r="H92" t="str">
        <f>IF(LEN($C92)=0,"",IF('Library Prep'!$C$6="CD",IF(LEN('Library Prep'!$D90)=0,"",'Library Prep'!D90),VLOOKUP(G92&amp;"-5",Indices!$A:$B,2,FALSE)))</f>
        <v/>
      </c>
      <c r="I92" t="str">
        <f>IF(AND('Library Prep'!$C$6 &lt;&gt; "CD", LEN('Library Prep'!$D90)&gt;0), 'Library Prep'!$D90, "")</f>
        <v/>
      </c>
    </row>
    <row r="93" spans="1:9">
      <c r="A93" t="str">
        <f>IF(AND(LEN(TRIM('Library Prep'!$C$2)) &gt; 0, LEN(TRIM('Library Prep'!$B91))&gt;0), 'Library Prep'!$B91 &amp; "-" &amp; 'Library Prep'!$C$2, "")</f>
        <v/>
      </c>
      <c r="C93" t="str">
        <f>IF(AND(LEN('Library Prep'!$K91)&gt;0, LEN(TRIM('Library Prep'!$C$6)) &gt; 0), IF('Library Prep'!$C$6="CD", 'Library Prep'!$K91, LEFT('Library Prep'!$K91, 1)), "")</f>
        <v/>
      </c>
      <c r="D93" t="str">
        <f>IF(LEN($C93)=0, "", IF('Library Prep'!$C$6 = "CD", VLOOKUP($C93, Indices!$F$2:$H$97, 2, FALSE), RIGHT('Library Prep'!$K91, 3)))</f>
        <v/>
      </c>
      <c r="E93" t="str">
        <f>IF(LEN(D93)=0,"",IF('Library Prep'!$C$6="CD", VLOOKUP(D93, Indices!$A:$B, 2, FALSE), LEFT(VLOOKUP(C93 &amp; "-" &amp; D93, Indices!$I:$M, MATCH('Library Prep'!$C$6 &amp; "-i7",Indices!$I$1:$M$1, 0), FALSE), LEN(VLOOKUP(C93 &amp; "-" &amp; D93, Indices!$I:$M, MATCH('Library Prep'!$C$6 &amp; "-i7",Indices!$I$1:$M$1, 0), FALSE))-2)))</f>
        <v/>
      </c>
      <c r="F93" t="str">
        <f>IF(LEN($C93)=0,"",IF('Library Prep'!$C$6="CD",VLOOKUP($C93,Indices!$F$2:$H$97,3,FALSE),VLOOKUP(E93&amp;"-7",Indices!$A:$B,2,FALSE)))</f>
        <v/>
      </c>
      <c r="G93" t="str">
        <f>IF(AND('Library Prep'!$C$6="CD", LEN(F93)&gt;0), VLOOKUP(F93, Indices!$A:$B, 2, FALSE), E93)</f>
        <v/>
      </c>
      <c r="H93" t="str">
        <f>IF(LEN($C93)=0,"",IF('Library Prep'!$C$6="CD",IF(LEN('Library Prep'!$D91)=0,"",'Library Prep'!D91),VLOOKUP(G93&amp;"-5",Indices!$A:$B,2,FALSE)))</f>
        <v/>
      </c>
      <c r="I93" t="str">
        <f>IF(AND('Library Prep'!$C$6 &lt;&gt; "CD", LEN('Library Prep'!$D91)&gt;0), 'Library Prep'!$D91, "")</f>
        <v/>
      </c>
    </row>
    <row r="94" spans="1:9">
      <c r="A94" t="str">
        <f>IF(AND(LEN(TRIM('Library Prep'!$C$2)) &gt; 0, LEN(TRIM('Library Prep'!$B92))&gt;0), 'Library Prep'!$B92 &amp; "-" &amp; 'Library Prep'!$C$2, "")</f>
        <v/>
      </c>
      <c r="C94" t="str">
        <f>IF(AND(LEN('Library Prep'!$K92)&gt;0, LEN(TRIM('Library Prep'!$C$6)) &gt; 0), IF('Library Prep'!$C$6="CD", 'Library Prep'!$K92, LEFT('Library Prep'!$K92, 1)), "")</f>
        <v/>
      </c>
      <c r="D94" t="str">
        <f>IF(LEN($C94)=0, "", IF('Library Prep'!$C$6 = "CD", VLOOKUP($C94, Indices!$F$2:$H$97, 2, FALSE), RIGHT('Library Prep'!$K92, 3)))</f>
        <v/>
      </c>
      <c r="E94" t="str">
        <f>IF(LEN(D94)=0,"",IF('Library Prep'!$C$6="CD", VLOOKUP(D94, Indices!$A:$B, 2, FALSE), LEFT(VLOOKUP(C94 &amp; "-" &amp; D94, Indices!$I:$M, MATCH('Library Prep'!$C$6 &amp; "-i7",Indices!$I$1:$M$1, 0), FALSE), LEN(VLOOKUP(C94 &amp; "-" &amp; D94, Indices!$I:$M, MATCH('Library Prep'!$C$6 &amp; "-i7",Indices!$I$1:$M$1, 0), FALSE))-2)))</f>
        <v/>
      </c>
      <c r="F94" t="str">
        <f>IF(LEN($C94)=0,"",IF('Library Prep'!$C$6="CD",VLOOKUP($C94,Indices!$F$2:$H$97,3,FALSE),VLOOKUP(E94&amp;"-7",Indices!$A:$B,2,FALSE)))</f>
        <v/>
      </c>
      <c r="G94" t="str">
        <f>IF(AND('Library Prep'!$C$6="CD", LEN(F94)&gt;0), VLOOKUP(F94, Indices!$A:$B, 2, FALSE), E94)</f>
        <v/>
      </c>
      <c r="H94" t="str">
        <f>IF(LEN($C94)=0,"",IF('Library Prep'!$C$6="CD",IF(LEN('Library Prep'!$D92)=0,"",'Library Prep'!D92),VLOOKUP(G94&amp;"-5",Indices!$A:$B,2,FALSE)))</f>
        <v/>
      </c>
      <c r="I94" t="str">
        <f>IF(AND('Library Prep'!$C$6 &lt;&gt; "CD", LEN('Library Prep'!$D92)&gt;0), 'Library Prep'!$D92, "")</f>
        <v/>
      </c>
    </row>
    <row r="95" spans="1:9">
      <c r="A95" t="str">
        <f>IF(AND(LEN(TRIM('Library Prep'!$C$2)) &gt; 0, LEN(TRIM('Library Prep'!$B93))&gt;0), 'Library Prep'!$B93 &amp; "-" &amp; 'Library Prep'!$C$2, "")</f>
        <v/>
      </c>
      <c r="C95" t="str">
        <f>IF(AND(LEN('Library Prep'!$K93)&gt;0, LEN(TRIM('Library Prep'!$C$6)) &gt; 0), IF('Library Prep'!$C$6="CD", 'Library Prep'!$K93, LEFT('Library Prep'!$K93, 1)), "")</f>
        <v/>
      </c>
      <c r="D95" t="str">
        <f>IF(LEN($C95)=0, "", IF('Library Prep'!$C$6 = "CD", VLOOKUP($C95, Indices!$F$2:$H$97, 2, FALSE), RIGHT('Library Prep'!$K93, 3)))</f>
        <v/>
      </c>
      <c r="E95" t="str">
        <f>IF(LEN(D95)=0,"",IF('Library Prep'!$C$6="CD", VLOOKUP(D95, Indices!$A:$B, 2, FALSE), LEFT(VLOOKUP(C95 &amp; "-" &amp; D95, Indices!$I:$M, MATCH('Library Prep'!$C$6 &amp; "-i7",Indices!$I$1:$M$1, 0), FALSE), LEN(VLOOKUP(C95 &amp; "-" &amp; D95, Indices!$I:$M, MATCH('Library Prep'!$C$6 &amp; "-i7",Indices!$I$1:$M$1, 0), FALSE))-2)))</f>
        <v/>
      </c>
      <c r="F95" t="str">
        <f>IF(LEN($C95)=0,"",IF('Library Prep'!$C$6="CD",VLOOKUP($C95,Indices!$F$2:$H$97,3,FALSE),VLOOKUP(E95&amp;"-7",Indices!$A:$B,2,FALSE)))</f>
        <v/>
      </c>
      <c r="G95" t="str">
        <f>IF(AND('Library Prep'!$C$6="CD", LEN(F95)&gt;0), VLOOKUP(F95, Indices!$A:$B, 2, FALSE), E95)</f>
        <v/>
      </c>
      <c r="H95" t="str">
        <f>IF(LEN($C95)=0,"",IF('Library Prep'!$C$6="CD",IF(LEN('Library Prep'!$D93)=0,"",'Library Prep'!D93),VLOOKUP(G95&amp;"-5",Indices!$A:$B,2,FALSE)))</f>
        <v/>
      </c>
      <c r="I95" t="str">
        <f>IF(AND('Library Prep'!$C$6 &lt;&gt; "CD", LEN('Library Prep'!$D93)&gt;0), 'Library Prep'!$D93, "")</f>
        <v/>
      </c>
    </row>
    <row r="96" spans="1:9">
      <c r="A96" t="str">
        <f>IF(AND(LEN(TRIM('Library Prep'!$C$2)) &gt; 0, LEN(TRIM('Library Prep'!$B94))&gt;0), 'Library Prep'!$B94 &amp; "-" &amp; 'Library Prep'!$C$2, "")</f>
        <v/>
      </c>
      <c r="C96" t="str">
        <f>IF(AND(LEN('Library Prep'!$K94)&gt;0, LEN(TRIM('Library Prep'!$C$6)) &gt; 0), IF('Library Prep'!$C$6="CD", 'Library Prep'!$K94, LEFT('Library Prep'!$K94, 1)), "")</f>
        <v/>
      </c>
      <c r="D96" t="str">
        <f>IF(LEN($C96)=0, "", IF('Library Prep'!$C$6 = "CD", VLOOKUP($C96, Indices!$F$2:$H$97, 2, FALSE), RIGHT('Library Prep'!$K94, 3)))</f>
        <v/>
      </c>
      <c r="E96" t="str">
        <f>IF(LEN(D96)=0,"",IF('Library Prep'!$C$6="CD", VLOOKUP(D96, Indices!$A:$B, 2, FALSE), LEFT(VLOOKUP(C96 &amp; "-" &amp; D96, Indices!$I:$M, MATCH('Library Prep'!$C$6 &amp; "-i7",Indices!$I$1:$M$1, 0), FALSE), LEN(VLOOKUP(C96 &amp; "-" &amp; D96, Indices!$I:$M, MATCH('Library Prep'!$C$6 &amp; "-i7",Indices!$I$1:$M$1, 0), FALSE))-2)))</f>
        <v/>
      </c>
      <c r="F96" t="str">
        <f>IF(LEN($C96)=0,"",IF('Library Prep'!$C$6="CD",VLOOKUP($C96,Indices!$F$2:$H$97,3,FALSE),VLOOKUP(E96&amp;"-7",Indices!$A:$B,2,FALSE)))</f>
        <v/>
      </c>
      <c r="G96" t="str">
        <f>IF(AND('Library Prep'!$C$6="CD", LEN(F96)&gt;0), VLOOKUP(F96, Indices!$A:$B, 2, FALSE), E96)</f>
        <v/>
      </c>
      <c r="H96" t="str">
        <f>IF(LEN($C96)=0,"",IF('Library Prep'!$C$6="CD",IF(LEN('Library Prep'!$D94)=0,"",'Library Prep'!D94),VLOOKUP(G96&amp;"-5",Indices!$A:$B,2,FALSE)))</f>
        <v/>
      </c>
      <c r="I96" t="str">
        <f>IF(AND('Library Prep'!$C$6 &lt;&gt; "CD", LEN('Library Prep'!$D94)&gt;0), 'Library Prep'!$D94, "")</f>
        <v/>
      </c>
    </row>
    <row r="97" spans="1:9">
      <c r="A97" t="str">
        <f>IF(AND(LEN(TRIM('Library Prep'!$C$2)) &gt; 0, LEN(TRIM('Library Prep'!$B95))&gt;0), 'Library Prep'!$B95 &amp; "-" &amp; 'Library Prep'!$C$2, "")</f>
        <v/>
      </c>
      <c r="C97" t="str">
        <f>IF(AND(LEN('Library Prep'!$K95)&gt;0, LEN(TRIM('Library Prep'!$C$6)) &gt; 0), IF('Library Prep'!$C$6="CD", 'Library Prep'!$K95, LEFT('Library Prep'!$K95, 1)), "")</f>
        <v/>
      </c>
      <c r="D97" t="str">
        <f>IF(LEN($C97)=0, "", IF('Library Prep'!$C$6 = "CD", VLOOKUP($C97, Indices!$F$2:$H$97, 2, FALSE), RIGHT('Library Prep'!$K95, 3)))</f>
        <v/>
      </c>
      <c r="E97" t="str">
        <f>IF(LEN(D97)=0,"",IF('Library Prep'!$C$6="CD", VLOOKUP(D97, Indices!$A:$B, 2, FALSE), LEFT(VLOOKUP(C97 &amp; "-" &amp; D97, Indices!$I:$M, MATCH('Library Prep'!$C$6 &amp; "-i7",Indices!$I$1:$M$1, 0), FALSE), LEN(VLOOKUP(C97 &amp; "-" &amp; D97, Indices!$I:$M, MATCH('Library Prep'!$C$6 &amp; "-i7",Indices!$I$1:$M$1, 0), FALSE))-2)))</f>
        <v/>
      </c>
      <c r="F97" t="str">
        <f>IF(LEN($C97)=0,"",IF('Library Prep'!$C$6="CD",VLOOKUP($C97,Indices!$F$2:$H$97,3,FALSE),VLOOKUP(E97&amp;"-7",Indices!$A:$B,2,FALSE)))</f>
        <v/>
      </c>
      <c r="G97" t="str">
        <f>IF(AND('Library Prep'!$C$6="CD", LEN(F97)&gt;0), VLOOKUP(F97, Indices!$A:$B, 2, FALSE), E97)</f>
        <v/>
      </c>
      <c r="H97" t="str">
        <f>IF(LEN($C97)=0,"",IF('Library Prep'!$C$6="CD",IF(LEN('Library Prep'!$D95)=0,"",'Library Prep'!D95),VLOOKUP(G97&amp;"-5",Indices!$A:$B,2,FALSE)))</f>
        <v/>
      </c>
      <c r="I97" t="str">
        <f>IF(AND('Library Prep'!$C$6 &lt;&gt; "CD", LEN('Library Prep'!$D95)&gt;0), 'Library Prep'!$D95, "")</f>
        <v/>
      </c>
    </row>
    <row r="98" spans="1:9">
      <c r="A98" t="str">
        <f>IF(AND(LEN(TRIM('Library Prep'!$C$2)) &gt; 0, LEN(TRIM('Library Prep'!$B96))&gt;0), 'Library Prep'!$B96 &amp; "-" &amp; 'Library Prep'!$C$2, "")</f>
        <v/>
      </c>
      <c r="C98" t="str">
        <f>IF(AND(LEN('Library Prep'!$K96)&gt;0, LEN(TRIM('Library Prep'!$C$6)) &gt; 0), IF('Library Prep'!$C$6="CD", 'Library Prep'!$K96, LEFT('Library Prep'!$K96, 1)), "")</f>
        <v/>
      </c>
      <c r="D98" t="str">
        <f>IF(LEN($C98)=0, "", IF('Library Prep'!$C$6 = "CD", VLOOKUP($C98, Indices!$F$2:$H$97, 2, FALSE), RIGHT('Library Prep'!$K96, 3)))</f>
        <v/>
      </c>
      <c r="E98" t="str">
        <f>IF(LEN(D98)=0,"",IF('Library Prep'!$C$6="CD", VLOOKUP(D98, Indices!$A:$B, 2, FALSE), LEFT(VLOOKUP(C98 &amp; "-" &amp; D98, Indices!$I:$M, MATCH('Library Prep'!$C$6 &amp; "-i7",Indices!$I$1:$M$1, 0), FALSE), LEN(VLOOKUP(C98 &amp; "-" &amp; D98, Indices!$I:$M, MATCH('Library Prep'!$C$6 &amp; "-i7",Indices!$I$1:$M$1, 0), FALSE))-2)))</f>
        <v/>
      </c>
      <c r="F98" t="str">
        <f>IF(LEN($C98)=0,"",IF('Library Prep'!$C$6="CD",VLOOKUP($C98,Indices!$F$2:$H$97,3,FALSE),VLOOKUP(E98&amp;"-7",Indices!$A:$B,2,FALSE)))</f>
        <v/>
      </c>
      <c r="G98" t="str">
        <f>IF(AND('Library Prep'!$C$6="CD", LEN(F98)&gt;0), VLOOKUP(F98, Indices!$A:$B, 2, FALSE), E98)</f>
        <v/>
      </c>
      <c r="H98" t="str">
        <f>IF(LEN($C98)=0,"",IF('Library Prep'!$C$6="CD",IF(LEN('Library Prep'!$D96)=0,"",'Library Prep'!D96),VLOOKUP(G98&amp;"-5",Indices!$A:$B,2,FALSE)))</f>
        <v/>
      </c>
      <c r="I98" t="str">
        <f>IF(AND('Library Prep'!$C$6 &lt;&gt; "CD", LEN('Library Prep'!$D96)&gt;0), 'Library Prep'!$D96, "")</f>
        <v/>
      </c>
    </row>
    <row r="99" spans="1:9">
      <c r="A99" t="str">
        <f>IF(AND(LEN(TRIM('Library Prep'!$C$2)) &gt; 0, LEN(TRIM('Library Prep'!$B97))&gt;0), 'Library Prep'!$B97 &amp; "-" &amp; 'Library Prep'!$C$2, "")</f>
        <v/>
      </c>
      <c r="C99" t="str">
        <f>IF(AND(LEN('Library Prep'!$K97)&gt;0, LEN(TRIM('Library Prep'!$C$6)) &gt; 0), IF('Library Prep'!$C$6="CD", 'Library Prep'!$K97, LEFT('Library Prep'!$K97, 1)), "")</f>
        <v/>
      </c>
      <c r="D99" t="str">
        <f>IF(LEN($C99)=0, "", IF('Library Prep'!$C$6 = "CD", VLOOKUP($C99, Indices!$F$2:$H$97, 2, FALSE), RIGHT('Library Prep'!$K97, 3)))</f>
        <v/>
      </c>
      <c r="E99" t="str">
        <f>IF(LEN(D99)=0,"",IF('Library Prep'!$C$6="CD", VLOOKUP(D99, Indices!$A:$B, 2, FALSE), LEFT(VLOOKUP(C99 &amp; "-" &amp; D99, Indices!$I:$M, MATCH('Library Prep'!$C$6 &amp; "-i7",Indices!$I$1:$M$1, 0), FALSE), LEN(VLOOKUP(C99 &amp; "-" &amp; D99, Indices!$I:$M, MATCH('Library Prep'!$C$6 &amp; "-i7",Indices!$I$1:$M$1, 0), FALSE))-2)))</f>
        <v/>
      </c>
      <c r="F99" t="str">
        <f>IF(LEN($C99)=0,"",IF('Library Prep'!$C$6="CD",VLOOKUP($C99,Indices!$F$2:$H$97,3,FALSE),VLOOKUP(E99&amp;"-7",Indices!$A:$B,2,FALSE)))</f>
        <v/>
      </c>
      <c r="G99" t="str">
        <f>IF(AND('Library Prep'!$C$6="CD", LEN(F99)&gt;0), VLOOKUP(F99, Indices!$A:$B, 2, FALSE), E99)</f>
        <v/>
      </c>
      <c r="H99" t="str">
        <f>IF(LEN($C99)=0,"",IF('Library Prep'!$C$6="CD",IF(LEN('Library Prep'!$D97)=0,"",'Library Prep'!D97),VLOOKUP(G99&amp;"-5",Indices!$A:$B,2,FALSE)))</f>
        <v/>
      </c>
      <c r="I99" t="str">
        <f>IF(AND('Library Prep'!$C$6 &lt;&gt; "CD", LEN('Library Prep'!$D97)&gt;0), 'Library Prep'!$D97, "")</f>
        <v/>
      </c>
    </row>
    <row r="100" spans="1:9">
      <c r="A100" t="str">
        <f>IF(AND(LEN(TRIM('Library Prep'!$C$2)) &gt; 0, LEN(TRIM('Library Prep'!$B98))&gt;0), 'Library Prep'!$B98 &amp; "-" &amp; 'Library Prep'!$C$2, "")</f>
        <v/>
      </c>
      <c r="C100" t="str">
        <f>IF(AND(LEN('Library Prep'!$K98)&gt;0, LEN(TRIM('Library Prep'!$C$6)) &gt; 0), IF('Library Prep'!$C$6="CD", 'Library Prep'!$K98, LEFT('Library Prep'!$K98, 1)), "")</f>
        <v/>
      </c>
      <c r="D100" t="str">
        <f>IF(LEN($C100)=0, "", IF('Library Prep'!$C$6 = "CD", VLOOKUP($C100, Indices!$F$2:$H$97, 2, FALSE), RIGHT('Library Prep'!$K98, 3)))</f>
        <v/>
      </c>
      <c r="E100" t="str">
        <f>IF(LEN(D100)=0,"",IF('Library Prep'!$C$6="CD", VLOOKUP(D100, Indices!$A:$B, 2, FALSE), LEFT(VLOOKUP(C100 &amp; "-" &amp; D100, Indices!$I:$M, MATCH('Library Prep'!$C$6 &amp; "-i7",Indices!$I$1:$M$1, 0), FALSE), LEN(VLOOKUP(C100 &amp; "-" &amp; D100, Indices!$I:$M, MATCH('Library Prep'!$C$6 &amp; "-i7",Indices!$I$1:$M$1, 0), FALSE))-2)))</f>
        <v/>
      </c>
      <c r="F100" t="str">
        <f>IF(LEN($C100)=0,"",IF('Library Prep'!$C$6="CD",VLOOKUP($C100,Indices!$F$2:$H$97,3,FALSE),VLOOKUP(E100&amp;"-7",Indices!$A:$B,2,FALSE)))</f>
        <v/>
      </c>
      <c r="G100" t="str">
        <f>IF(AND('Library Prep'!$C$6="CD", LEN(F100)&gt;0), VLOOKUP(F100, Indices!$A:$B, 2, FALSE), E100)</f>
        <v/>
      </c>
      <c r="H100" t="str">
        <f>IF(LEN($C100)=0,"",IF('Library Prep'!$C$6="CD",IF(LEN('Library Prep'!$D98)=0,"",'Library Prep'!D98),VLOOKUP(G100&amp;"-5",Indices!$A:$B,2,FALSE)))</f>
        <v/>
      </c>
      <c r="I100" t="str">
        <f>IF(AND('Library Prep'!$C$6 &lt;&gt; "CD", LEN('Library Prep'!$D98)&gt;0), 'Library Prep'!$D98, "")</f>
        <v/>
      </c>
    </row>
    <row r="101" spans="1:9">
      <c r="A101" t="str">
        <f>IF(AND(LEN(TRIM('Library Prep'!$C$2)) &gt; 0, LEN(TRIM('Library Prep'!$B99))&gt;0), 'Library Prep'!$B99 &amp; "-" &amp; 'Library Prep'!$C$2, "")</f>
        <v/>
      </c>
      <c r="C101" t="str">
        <f>IF(AND(LEN('Library Prep'!$K99)&gt;0, LEN(TRIM('Library Prep'!$C$6)) &gt; 0), IF('Library Prep'!$C$6="CD", 'Library Prep'!$K99, LEFT('Library Prep'!$K99, 1)), "")</f>
        <v/>
      </c>
      <c r="D101" t="str">
        <f>IF(LEN($C101)=0, "", IF('Library Prep'!$C$6 = "CD", VLOOKUP($C101, Indices!$F$2:$H$97, 2, FALSE), RIGHT('Library Prep'!$K99, 3)))</f>
        <v/>
      </c>
      <c r="E101" t="str">
        <f>IF(LEN(D101)=0,"",IF('Library Prep'!$C$6="CD", VLOOKUP(D101, Indices!$A:$B, 2, FALSE), LEFT(VLOOKUP(C101 &amp; "-" &amp; D101, Indices!$I:$M, MATCH('Library Prep'!$C$6 &amp; "-i7",Indices!$I$1:$M$1, 0), FALSE), LEN(VLOOKUP(C101 &amp; "-" &amp; D101, Indices!$I:$M, MATCH('Library Prep'!$C$6 &amp; "-i7",Indices!$I$1:$M$1, 0), FALSE))-2)))</f>
        <v/>
      </c>
      <c r="F101" t="str">
        <f>IF(LEN($C101)=0,"",IF('Library Prep'!$C$6="CD",VLOOKUP($C101,Indices!$F$2:$H$97,3,FALSE),VLOOKUP(E101&amp;"-7",Indices!$A:$B,2,FALSE)))</f>
        <v/>
      </c>
      <c r="G101" t="str">
        <f>IF(AND('Library Prep'!$C$6="CD", LEN(F101)&gt;0), VLOOKUP(F101, Indices!$A:$B, 2, FALSE), E101)</f>
        <v/>
      </c>
      <c r="H101" t="str">
        <f>IF(LEN($C101)=0,"",IF('Library Prep'!$C$6="CD",IF(LEN('Library Prep'!$D99)=0,"",'Library Prep'!D99),VLOOKUP(G101&amp;"-5",Indices!$A:$B,2,FALSE)))</f>
        <v/>
      </c>
      <c r="I101" t="str">
        <f>IF(AND('Library Prep'!$C$6 &lt;&gt; "CD", LEN('Library Prep'!$D99)&gt;0), 'Library Prep'!$D99, "")</f>
        <v/>
      </c>
    </row>
    <row r="102" spans="1:9">
      <c r="A102" t="str">
        <f>IF(AND(LEN(TRIM('Library Prep'!$C$2)) &gt; 0, LEN(TRIM('Library Prep'!$B100))&gt;0), 'Library Prep'!$B100 &amp; "-" &amp; 'Library Prep'!$C$2, "")</f>
        <v/>
      </c>
      <c r="C102" t="str">
        <f>IF(AND(LEN('Library Prep'!$K100)&gt;0, LEN(TRIM('Library Prep'!$C$6)) &gt; 0), IF('Library Prep'!$C$6="CD", 'Library Prep'!$K100, LEFT('Library Prep'!$K100, 1)), "")</f>
        <v/>
      </c>
      <c r="D102" t="str">
        <f>IF(LEN($C102)=0, "", IF('Library Prep'!$C$6 = "CD", VLOOKUP($C102, Indices!$F$2:$H$97, 2, FALSE), RIGHT('Library Prep'!$K100, 3)))</f>
        <v/>
      </c>
      <c r="E102" t="str">
        <f>IF(LEN(D102)=0,"",IF('Library Prep'!$C$6="CD", VLOOKUP(D102, Indices!$A:$B, 2, FALSE), LEFT(VLOOKUP(C102 &amp; "-" &amp; D102, Indices!$I:$M, MATCH('Library Prep'!$C$6 &amp; "-i7",Indices!$I$1:$M$1, 0), FALSE), LEN(VLOOKUP(C102 &amp; "-" &amp; D102, Indices!$I:$M, MATCH('Library Prep'!$C$6 &amp; "-i7",Indices!$I$1:$M$1, 0), FALSE))-2)))</f>
        <v/>
      </c>
      <c r="F102" t="str">
        <f>IF(LEN($C102)=0,"",IF('Library Prep'!$C$6="CD",VLOOKUP($C102,Indices!$F$2:$H$97,3,FALSE),VLOOKUP(E102&amp;"-7",Indices!$A:$B,2,FALSE)))</f>
        <v/>
      </c>
      <c r="G102" t="str">
        <f>IF(AND('Library Prep'!$C$6="CD", LEN(F102)&gt;0), VLOOKUP(F102, Indices!$A:$B, 2, FALSE), E102)</f>
        <v/>
      </c>
      <c r="H102" t="str">
        <f>IF(LEN($C102)=0,"",IF('Library Prep'!$C$6="CD",IF(LEN('Library Prep'!$D100)=0,"",'Library Prep'!D100),VLOOKUP(G102&amp;"-5",Indices!$A:$B,2,FALSE)))</f>
        <v/>
      </c>
      <c r="I102" t="str">
        <f>IF(AND('Library Prep'!$C$6 &lt;&gt; "CD", LEN('Library Prep'!$D100)&gt;0), 'Library Prep'!$D100, "")</f>
        <v/>
      </c>
    </row>
    <row r="103" spans="1:9">
      <c r="A103" t="str">
        <f>IF(AND(LEN(TRIM('Library Prep'!$C$2)) &gt; 0, LEN(TRIM('Library Prep'!$B101))&gt;0), 'Library Prep'!$B101 &amp; "-" &amp; 'Library Prep'!$C$2, "")</f>
        <v/>
      </c>
      <c r="C103" t="str">
        <f>IF(AND(LEN('Library Prep'!$K101)&gt;0, LEN(TRIM('Library Prep'!$C$6)) &gt; 0), IF('Library Prep'!$C$6="CD", 'Library Prep'!$K101, LEFT('Library Prep'!$K101, 1)), "")</f>
        <v/>
      </c>
      <c r="D103" t="str">
        <f>IF(LEN($C103)=0, "", IF('Library Prep'!$C$6 = "CD", VLOOKUP($C103, Indices!$F$2:$H$97, 2, FALSE), RIGHT('Library Prep'!$K101, 3)))</f>
        <v/>
      </c>
      <c r="E103" t="str">
        <f>IF(LEN(D103)=0,"",IF('Library Prep'!$C$6="CD", VLOOKUP(D103, Indices!$A:$B, 2, FALSE), LEFT(VLOOKUP(C103 &amp; "-" &amp; D103, Indices!$I:$M, MATCH('Library Prep'!$C$6 &amp; "-i7",Indices!$I$1:$M$1, 0), FALSE), LEN(VLOOKUP(C103 &amp; "-" &amp; D103, Indices!$I:$M, MATCH('Library Prep'!$C$6 &amp; "-i7",Indices!$I$1:$M$1, 0), FALSE))-2)))</f>
        <v/>
      </c>
      <c r="F103" t="str">
        <f>IF(LEN($C103)=0,"",IF('Library Prep'!$C$6="CD",VLOOKUP($C103,Indices!$F$2:$H$97,3,FALSE),VLOOKUP(E103&amp;"-7",Indices!$A:$B,2,FALSE)))</f>
        <v/>
      </c>
      <c r="G103" t="str">
        <f>IF(AND('Library Prep'!$C$6="CD", LEN(F103)&gt;0), VLOOKUP(F103, Indices!$A:$B, 2, FALSE), E103)</f>
        <v/>
      </c>
      <c r="H103" t="str">
        <f>IF(LEN($C103)=0,"",IF('Library Prep'!$C$6="CD",IF(LEN('Library Prep'!$D101)=0,"",'Library Prep'!D101),VLOOKUP(G103&amp;"-5",Indices!$A:$B,2,FALSE)))</f>
        <v/>
      </c>
      <c r="I103" t="str">
        <f>IF(AND('Library Prep'!$C$6 &lt;&gt; "CD", LEN('Library Prep'!$D101)&gt;0), 'Library Prep'!$D101, "")</f>
        <v/>
      </c>
    </row>
    <row r="104" spans="1:9">
      <c r="A104" t="str">
        <f>IF(AND(LEN(TRIM('Library Prep'!$C$2)) &gt; 0, LEN(TRIM('Library Prep'!$B102))&gt;0), 'Library Prep'!$B102 &amp; "-" &amp; 'Library Prep'!$C$2, "")</f>
        <v/>
      </c>
      <c r="C104" t="str">
        <f>IF(AND(LEN('Library Prep'!$K102)&gt;0, LEN(TRIM('Library Prep'!$C$6)) &gt; 0), IF('Library Prep'!$C$6="CD", 'Library Prep'!$K102, LEFT('Library Prep'!$K102, 1)), "")</f>
        <v/>
      </c>
      <c r="D104" t="str">
        <f>IF(LEN($C104)=0, "", IF('Library Prep'!$C$6 = "CD", VLOOKUP($C104, Indices!$F$2:$H$97, 2, FALSE), RIGHT('Library Prep'!$K102, 3)))</f>
        <v/>
      </c>
      <c r="E104" t="str">
        <f>IF(LEN(D104)=0,"",IF('Library Prep'!$C$6="CD", VLOOKUP(D104, Indices!$A:$B, 2, FALSE), LEFT(VLOOKUP(C104 &amp; "-" &amp; D104, Indices!$I:$M, MATCH('Library Prep'!$C$6 &amp; "-i7",Indices!$I$1:$M$1, 0), FALSE), LEN(VLOOKUP(C104 &amp; "-" &amp; D104, Indices!$I:$M, MATCH('Library Prep'!$C$6 &amp; "-i7",Indices!$I$1:$M$1, 0), FALSE))-2)))</f>
        <v/>
      </c>
      <c r="F104" t="str">
        <f>IF(LEN($C104)=0,"",IF('Library Prep'!$C$6="CD",VLOOKUP($C104,Indices!$F$2:$H$97,3,FALSE),VLOOKUP(E104&amp;"-7",Indices!$A:$B,2,FALSE)))</f>
        <v/>
      </c>
      <c r="G104" t="str">
        <f>IF(AND('Library Prep'!$C$6="CD", LEN(F104)&gt;0), VLOOKUP(F104, Indices!$A:$B, 2, FALSE), E104)</f>
        <v/>
      </c>
      <c r="H104" t="str">
        <f>IF(LEN($C104)=0,"",IF('Library Prep'!$C$6="CD",IF(LEN('Library Prep'!$D102)=0,"",'Library Prep'!D102),VLOOKUP(G104&amp;"-5",Indices!$A:$B,2,FALSE)))</f>
        <v/>
      </c>
      <c r="I104" t="str">
        <f>IF(AND('Library Prep'!$C$6 &lt;&gt; "CD", LEN('Library Prep'!$D102)&gt;0), 'Library Prep'!$D102, "")</f>
        <v/>
      </c>
    </row>
    <row r="105" spans="1:9">
      <c r="A105" t="str">
        <f>IF(AND(LEN(TRIM('Library Prep'!$C$2)) &gt; 0, LEN(TRIM('Library Prep'!$B103))&gt;0), 'Library Prep'!$B103 &amp; "-" &amp; 'Library Prep'!$C$2, "")</f>
        <v/>
      </c>
      <c r="C105" t="str">
        <f>IF(AND(LEN('Library Prep'!$K103)&gt;0, LEN(TRIM('Library Prep'!$C$6)) &gt; 0), IF('Library Prep'!$C$6="CD", 'Library Prep'!$K103, LEFT('Library Prep'!$K103, 1)), "")</f>
        <v/>
      </c>
      <c r="D105" t="str">
        <f>IF(LEN($C105)=0, "", IF('Library Prep'!$C$6 = "CD", VLOOKUP($C105, Indices!$F$2:$H$97, 2, FALSE), RIGHT('Library Prep'!$K103, 3)))</f>
        <v/>
      </c>
      <c r="E105" t="str">
        <f>IF(LEN(D105)=0,"",IF('Library Prep'!$C$6="CD", VLOOKUP(D105, Indices!$A:$B, 2, FALSE), LEFT(VLOOKUP(C105 &amp; "-" &amp; D105, Indices!$I:$M, MATCH('Library Prep'!$C$6 &amp; "-i7",Indices!$I$1:$M$1, 0), FALSE), LEN(VLOOKUP(C105 &amp; "-" &amp; D105, Indices!$I:$M, MATCH('Library Prep'!$C$6 &amp; "-i7",Indices!$I$1:$M$1, 0), FALSE))-2)))</f>
        <v/>
      </c>
      <c r="F105" t="str">
        <f>IF(LEN($C105)=0,"",IF('Library Prep'!$C$6="CD",VLOOKUP($C105,Indices!$F$2:$H$97,3,FALSE),VLOOKUP(E105&amp;"-7",Indices!$A:$B,2,FALSE)))</f>
        <v/>
      </c>
      <c r="G105" t="str">
        <f>IF(AND('Library Prep'!$C$6="CD", LEN(F105)&gt;0), VLOOKUP(F105, Indices!$A:$B, 2, FALSE), E105)</f>
        <v/>
      </c>
      <c r="H105" t="str">
        <f>IF(LEN($C105)=0,"",IF('Library Prep'!$C$6="CD",IF(LEN('Library Prep'!$D103)=0,"",'Library Prep'!D103),VLOOKUP(G105&amp;"-5",Indices!$A:$B,2,FALSE)))</f>
        <v/>
      </c>
      <c r="I105" t="str">
        <f>IF(AND('Library Prep'!$C$6 &lt;&gt; "CD", LEN('Library Prep'!$D103)&gt;0), 'Library Prep'!$D103, "")</f>
        <v/>
      </c>
    </row>
    <row r="106" spans="1:9">
      <c r="A106" t="str">
        <f>IF(AND(LEN(TRIM('Library Prep'!$C$2)) &gt; 0, LEN(TRIM('Library Prep'!$B104))&gt;0), 'Library Prep'!$B104 &amp; "-" &amp; 'Library Prep'!$C$2, "")</f>
        <v/>
      </c>
      <c r="C106" t="str">
        <f>IF(AND(LEN('Library Prep'!$K104)&gt;0, LEN(TRIM('Library Prep'!$C$6)) &gt; 0), IF('Library Prep'!$C$6="CD", 'Library Prep'!$K104, LEFT('Library Prep'!$K104, 1)), "")</f>
        <v/>
      </c>
      <c r="D106" t="str">
        <f>IF(LEN($C106)=0, "", IF('Library Prep'!$C$6 = "CD", VLOOKUP($C106, Indices!$F$2:$H$97, 2, FALSE), RIGHT('Library Prep'!$K104, 3)))</f>
        <v/>
      </c>
      <c r="E106" t="str">
        <f>IF(LEN(D106)=0,"",IF('Library Prep'!$C$6="CD", VLOOKUP(D106, Indices!$A:$B, 2, FALSE), LEFT(VLOOKUP(C106 &amp; "-" &amp; D106, Indices!$I:$M, MATCH('Library Prep'!$C$6 &amp; "-i7",Indices!$I$1:$M$1, 0), FALSE), LEN(VLOOKUP(C106 &amp; "-" &amp; D106, Indices!$I:$M, MATCH('Library Prep'!$C$6 &amp; "-i7",Indices!$I$1:$M$1, 0), FALSE))-2)))</f>
        <v/>
      </c>
      <c r="F106" t="str">
        <f>IF(LEN($C106)=0,"",IF('Library Prep'!$C$6="CD",VLOOKUP($C106,Indices!$F$2:$H$97,3,FALSE),VLOOKUP(E106&amp;"-7",Indices!$A:$B,2,FALSE)))</f>
        <v/>
      </c>
      <c r="G106" t="str">
        <f>IF(AND('Library Prep'!$C$6="CD", LEN(F106)&gt;0), VLOOKUP(F106, Indices!$A:$B, 2, FALSE), E106)</f>
        <v/>
      </c>
      <c r="H106" t="str">
        <f>IF(LEN($C106)=0,"",IF('Library Prep'!$C$6="CD",IF(LEN('Library Prep'!$D104)=0,"",'Library Prep'!D104),VLOOKUP(G106&amp;"-5",Indices!$A:$B,2,FALSE)))</f>
        <v/>
      </c>
      <c r="I106" t="str">
        <f>IF(AND('Library Prep'!$C$6 &lt;&gt; "CD", LEN('Library Prep'!$D104)&gt;0), 'Library Prep'!$D104, "")</f>
        <v/>
      </c>
    </row>
    <row r="107" spans="1:9">
      <c r="A107" t="str">
        <f>IF(AND(LEN(TRIM('Library Prep'!$C$2)) &gt; 0, LEN(TRIM('Library Prep'!$B105))&gt;0), 'Library Prep'!$B105 &amp; "-" &amp; 'Library Prep'!$C$2, "")</f>
        <v/>
      </c>
      <c r="C107" t="str">
        <f>IF(AND(LEN('Library Prep'!$K105)&gt;0, LEN(TRIM('Library Prep'!$C$6)) &gt; 0), IF('Library Prep'!$C$6="CD", 'Library Prep'!$K105, LEFT('Library Prep'!$K105, 1)), "")</f>
        <v/>
      </c>
      <c r="D107" t="str">
        <f>IF(LEN($C107)=0, "", IF('Library Prep'!$C$6 = "CD", VLOOKUP($C107, Indices!$F$2:$H$97, 2, FALSE), RIGHT('Library Prep'!$K105, 3)))</f>
        <v/>
      </c>
      <c r="E107" t="str">
        <f>IF(LEN(D107)=0,"",IF('Library Prep'!$C$6="CD", VLOOKUP(D107, Indices!$A:$B, 2, FALSE), LEFT(VLOOKUP(C107 &amp; "-" &amp; D107, Indices!$I:$M, MATCH('Library Prep'!$C$6 &amp; "-i7",Indices!$I$1:$M$1, 0), FALSE), LEN(VLOOKUP(C107 &amp; "-" &amp; D107, Indices!$I:$M, MATCH('Library Prep'!$C$6 &amp; "-i7",Indices!$I$1:$M$1, 0), FALSE))-2)))</f>
        <v/>
      </c>
      <c r="F107" t="str">
        <f>IF(LEN($C107)=0,"",IF('Library Prep'!$C$6="CD",VLOOKUP($C107,Indices!$F$2:$H$97,3,FALSE),VLOOKUP(E107&amp;"-7",Indices!$A:$B,2,FALSE)))</f>
        <v/>
      </c>
      <c r="G107" t="str">
        <f>IF(AND('Library Prep'!$C$6="CD", LEN(F107)&gt;0), VLOOKUP(F107, Indices!$A:$B, 2, FALSE), E107)</f>
        <v/>
      </c>
      <c r="H107" t="str">
        <f>IF(LEN($C107)=0,"",IF('Library Prep'!$C$6="CD",IF(LEN('Library Prep'!$D105)=0,"",'Library Prep'!D105),VLOOKUP(G107&amp;"-5",Indices!$A:$B,2,FALSE)))</f>
        <v/>
      </c>
      <c r="I107" t="str">
        <f>IF(AND('Library Prep'!$C$6 &lt;&gt; "CD", LEN('Library Prep'!$D105)&gt;0), 'Library Prep'!$D105, "")</f>
        <v/>
      </c>
    </row>
    <row r="108" spans="1:9">
      <c r="A108" t="str">
        <f>IF(AND(LEN(TRIM('Library Prep'!$C$2)) &gt; 0, LEN(TRIM('Library Prep'!$B106))&gt;0), 'Library Prep'!$B106 &amp; "-" &amp; 'Library Prep'!$C$2, "")</f>
        <v/>
      </c>
      <c r="C108" t="str">
        <f>IF(AND(LEN('Library Prep'!$K106)&gt;0, LEN(TRIM('Library Prep'!$C$6)) &gt; 0), IF('Library Prep'!$C$6="CD", 'Library Prep'!$K106, LEFT('Library Prep'!$K106, 1)), "")</f>
        <v/>
      </c>
      <c r="D108" t="str">
        <f>IF(LEN($C108)=0, "", IF('Library Prep'!$C$6 = "CD", VLOOKUP($C108, Indices!$F$2:$H$97, 2, FALSE), RIGHT('Library Prep'!$K106, 3)))</f>
        <v/>
      </c>
      <c r="E108" t="str">
        <f>IF(LEN(D108)=0,"",IF('Library Prep'!$C$6="CD", VLOOKUP(D108, Indices!$A:$B, 2, FALSE), LEFT(VLOOKUP(C108 &amp; "-" &amp; D108, Indices!$I:$M, MATCH('Library Prep'!$C$6 &amp; "-i7",Indices!$I$1:$M$1, 0), FALSE), LEN(VLOOKUP(C108 &amp; "-" &amp; D108, Indices!$I:$M, MATCH('Library Prep'!$C$6 &amp; "-i7",Indices!$I$1:$M$1, 0), FALSE))-2)))</f>
        <v/>
      </c>
      <c r="F108" t="str">
        <f>IF(LEN($C108)=0,"",IF('Library Prep'!$C$6="CD",VLOOKUP($C108,Indices!$F$2:$H$97,3,FALSE),VLOOKUP(E108&amp;"-7",Indices!$A:$B,2,FALSE)))</f>
        <v/>
      </c>
      <c r="G108" t="str">
        <f>IF(AND('Library Prep'!$C$6="CD", LEN(F108)&gt;0), VLOOKUP(F108, Indices!$A:$B, 2, FALSE), E108)</f>
        <v/>
      </c>
      <c r="H108" t="str">
        <f>IF(LEN($C108)=0,"",IF('Library Prep'!$C$6="CD",IF(LEN('Library Prep'!$D106)=0,"",'Library Prep'!D106),VLOOKUP(G108&amp;"-5",Indices!$A:$B,2,FALSE)))</f>
        <v/>
      </c>
      <c r="I108" t="str">
        <f>IF(AND('Library Prep'!$C$6 &lt;&gt; "CD", LEN('Library Prep'!$D106)&gt;0), 'Library Prep'!$D106, "")</f>
        <v/>
      </c>
    </row>
    <row r="109" spans="1:9">
      <c r="A109" t="str">
        <f>IF(AND(LEN(TRIM('Library Prep'!$C$2)) &gt; 0, LEN(TRIM('Library Prep'!$B107))&gt;0), 'Library Prep'!$B107 &amp; "-" &amp; 'Library Prep'!$C$2, "")</f>
        <v/>
      </c>
      <c r="C109" t="str">
        <f>IF(AND(LEN('Library Prep'!$K107)&gt;0, LEN(TRIM('Library Prep'!$C$6)) &gt; 0), IF('Library Prep'!$C$6="CD", 'Library Prep'!$K107, LEFT('Library Prep'!$K107, 1)), "")</f>
        <v/>
      </c>
      <c r="D109" t="str">
        <f>IF(LEN($C109)=0, "", IF('Library Prep'!$C$6 = "CD", VLOOKUP($C109, Indices!$F$2:$H$97, 2, FALSE), RIGHT('Library Prep'!$K107, 3)))</f>
        <v/>
      </c>
      <c r="E109" t="str">
        <f>IF(LEN(D109)=0,"",IF('Library Prep'!$C$6="CD", VLOOKUP(D109, Indices!$A:$B, 2, FALSE), LEFT(VLOOKUP(C109 &amp; "-" &amp; D109, Indices!$I:$M, MATCH('Library Prep'!$C$6 &amp; "-i7",Indices!$I$1:$M$1, 0), FALSE), LEN(VLOOKUP(C109 &amp; "-" &amp; D109, Indices!$I:$M, MATCH('Library Prep'!$C$6 &amp; "-i7",Indices!$I$1:$M$1, 0), FALSE))-2)))</f>
        <v/>
      </c>
      <c r="F109" t="str">
        <f>IF(LEN($C109)=0,"",IF('Library Prep'!$C$6="CD",VLOOKUP($C109,Indices!$F$2:$H$97,3,FALSE),VLOOKUP(E109&amp;"-7",Indices!$A:$B,2,FALSE)))</f>
        <v/>
      </c>
      <c r="G109" t="str">
        <f>IF(AND('Library Prep'!$C$6="CD", LEN(F109)&gt;0), VLOOKUP(F109, Indices!$A:$B, 2, FALSE), E109)</f>
        <v/>
      </c>
      <c r="H109" t="str">
        <f>IF(LEN($C109)=0,"",IF('Library Prep'!$C$6="CD",IF(LEN('Library Prep'!$D107)=0,"",'Library Prep'!D107),VLOOKUP(G109&amp;"-5",Indices!$A:$B,2,FALSE)))</f>
        <v/>
      </c>
      <c r="I109" t="str">
        <f>IF(AND('Library Prep'!$C$6 &lt;&gt; "CD", LEN('Library Prep'!$D107)&gt;0), 'Library Prep'!$D107, "")</f>
        <v/>
      </c>
    </row>
    <row r="110" spans="1:9">
      <c r="A110" t="str">
        <f>IF(AND(LEN(TRIM('Library Prep'!$C$2)) &gt; 0, LEN(TRIM('Library Prep'!$B108))&gt;0), 'Library Prep'!$B108 &amp; "-" &amp; 'Library Prep'!$C$2, "")</f>
        <v/>
      </c>
      <c r="C110" t="str">
        <f>IF(AND(LEN('Library Prep'!$K108)&gt;0, LEN(TRIM('Library Prep'!$C$6)) &gt; 0), IF('Library Prep'!$C$6="CD", 'Library Prep'!$K108, LEFT('Library Prep'!$K108, 1)), "")</f>
        <v/>
      </c>
      <c r="D110" t="str">
        <f>IF(LEN($C110)=0, "", IF('Library Prep'!$C$6 = "CD", VLOOKUP($C110, Indices!$F$2:$H$97, 2, FALSE), RIGHT('Library Prep'!$K108, 3)))</f>
        <v/>
      </c>
      <c r="E110" t="str">
        <f>IF(LEN(D110)=0,"",IF('Library Prep'!$C$6="CD", VLOOKUP(D110, Indices!$A:$B, 2, FALSE), LEFT(VLOOKUP(C110 &amp; "-" &amp; D110, Indices!$I:$M, MATCH('Library Prep'!$C$6 &amp; "-i7",Indices!$I$1:$M$1, 0), FALSE), LEN(VLOOKUP(C110 &amp; "-" &amp; D110, Indices!$I:$M, MATCH('Library Prep'!$C$6 &amp; "-i7",Indices!$I$1:$M$1, 0), FALSE))-2)))</f>
        <v/>
      </c>
      <c r="F110" t="str">
        <f>IF(LEN($C110)=0,"",IF('Library Prep'!$C$6="CD",VLOOKUP($C110,Indices!$F$2:$H$97,3,FALSE),VLOOKUP(E110&amp;"-7",Indices!$A:$B,2,FALSE)))</f>
        <v/>
      </c>
      <c r="G110" t="str">
        <f>IF(AND('Library Prep'!$C$6="CD", LEN(F110)&gt;0), VLOOKUP(F110, Indices!$A:$B, 2, FALSE), E110)</f>
        <v/>
      </c>
      <c r="H110" t="str">
        <f>IF(LEN($C110)=0,"",IF('Library Prep'!$C$6="CD",IF(LEN('Library Prep'!$D108)=0,"",'Library Prep'!D108),VLOOKUP(G110&amp;"-5",Indices!$A:$B,2,FALSE)))</f>
        <v/>
      </c>
      <c r="I110" t="str">
        <f>IF(AND('Library Prep'!$C$6 &lt;&gt; "CD", LEN('Library Prep'!$D108)&gt;0), 'Library Prep'!$D108, "")</f>
        <v/>
      </c>
    </row>
    <row r="111" spans="1:9">
      <c r="A111" t="str">
        <f>IF(AND(LEN(TRIM('Library Prep'!$C$2)) &gt; 0, LEN(TRIM('Library Prep'!$B109))&gt;0), 'Library Prep'!$B109 &amp; "-" &amp; 'Library Prep'!$C$2, "")</f>
        <v/>
      </c>
      <c r="C111" t="str">
        <f>IF(AND(LEN('Library Prep'!$K109)&gt;0, LEN(TRIM('Library Prep'!$C$6)) &gt; 0), IF('Library Prep'!$C$6="CD", 'Library Prep'!$K109, LEFT('Library Prep'!$K109, 1)), "")</f>
        <v/>
      </c>
      <c r="D111" t="str">
        <f>IF(LEN($C111)=0, "", IF('Library Prep'!$C$6 = "CD", VLOOKUP($C111, Indices!$F$2:$H$97, 2, FALSE), RIGHT('Library Prep'!$K109, 3)))</f>
        <v/>
      </c>
      <c r="E111" t="str">
        <f>IF(LEN(D111)=0,"",IF('Library Prep'!$C$6="CD", VLOOKUP(D111, Indices!$A:$B, 2, FALSE), LEFT(VLOOKUP(C111 &amp; "-" &amp; D111, Indices!$I:$M, MATCH('Library Prep'!$C$6 &amp; "-i7",Indices!$I$1:$M$1, 0), FALSE), LEN(VLOOKUP(C111 &amp; "-" &amp; D111, Indices!$I:$M, MATCH('Library Prep'!$C$6 &amp; "-i7",Indices!$I$1:$M$1, 0), FALSE))-2)))</f>
        <v/>
      </c>
      <c r="F111" t="str">
        <f>IF(LEN($C111)=0,"",IF('Library Prep'!$C$6="CD",VLOOKUP($C111,Indices!$F$2:$H$97,3,FALSE),VLOOKUP(E111&amp;"-7",Indices!$A:$B,2,FALSE)))</f>
        <v/>
      </c>
      <c r="G111" t="str">
        <f>IF(AND('Library Prep'!$C$6="CD", LEN(F111)&gt;0), VLOOKUP(F111, Indices!$A:$B, 2, FALSE), E111)</f>
        <v/>
      </c>
      <c r="H111" t="str">
        <f>IF(LEN($C111)=0,"",IF('Library Prep'!$C$6="CD",IF(LEN('Library Prep'!$D109)=0,"",'Library Prep'!D109),VLOOKUP(G111&amp;"-5",Indices!$A:$B,2,FALSE)))</f>
        <v/>
      </c>
      <c r="I111" t="str">
        <f>IF(AND('Library Prep'!$C$6 &lt;&gt; "CD", LEN('Library Prep'!$D109)&gt;0), 'Library Prep'!$D109, "")</f>
        <v/>
      </c>
    </row>
    <row r="112" spans="1:9">
      <c r="A112" t="str">
        <f>IF(AND(LEN(TRIM('Library Prep'!$C$2)) &gt; 0, LEN(TRIM('Library Prep'!$B110))&gt;0), 'Library Prep'!$B110 &amp; "-" &amp; 'Library Prep'!$C$2, "")</f>
        <v/>
      </c>
      <c r="C112" t="str">
        <f>IF(AND(LEN('Library Prep'!$K110)&gt;0, LEN(TRIM('Library Prep'!$C$6)) &gt; 0), IF('Library Prep'!$C$6="CD", 'Library Prep'!$K110, LEFT('Library Prep'!$K110, 1)), "")</f>
        <v/>
      </c>
      <c r="D112" t="str">
        <f>IF(LEN($C112)=0, "", IF('Library Prep'!$C$6 = "CD", VLOOKUP($C112, Indices!$F$2:$H$97, 2, FALSE), RIGHT('Library Prep'!$K110, 3)))</f>
        <v/>
      </c>
      <c r="E112" t="str">
        <f>IF(LEN(D112)=0,"",IF('Library Prep'!$C$6="CD", VLOOKUP(D112, Indices!$A:$B, 2, FALSE), LEFT(VLOOKUP(C112 &amp; "-" &amp; D112, Indices!$I:$M, MATCH('Library Prep'!$C$6 &amp; "-i7",Indices!$I$1:$M$1, 0), FALSE), LEN(VLOOKUP(C112 &amp; "-" &amp; D112, Indices!$I:$M, MATCH('Library Prep'!$C$6 &amp; "-i7",Indices!$I$1:$M$1, 0), FALSE))-2)))</f>
        <v/>
      </c>
      <c r="F112" t="str">
        <f>IF(LEN($C112)=0,"",IF('Library Prep'!$C$6="CD",VLOOKUP($C112,Indices!$F$2:$H$97,3,FALSE),VLOOKUP(E112&amp;"-7",Indices!$A:$B,2,FALSE)))</f>
        <v/>
      </c>
      <c r="G112" t="str">
        <f>IF(AND('Library Prep'!$C$6="CD", LEN(F112)&gt;0), VLOOKUP(F112, Indices!$A:$B, 2, FALSE), E112)</f>
        <v/>
      </c>
      <c r="H112" t="str">
        <f>IF(LEN($C112)=0,"",IF('Library Prep'!$C$6="CD",IF(LEN('Library Prep'!$D110)=0,"",'Library Prep'!D110),VLOOKUP(G112&amp;"-5",Indices!$A:$B,2,FALSE)))</f>
        <v/>
      </c>
      <c r="I112" t="str">
        <f>IF(AND('Library Prep'!$C$6 &lt;&gt; "CD", LEN('Library Prep'!$D110)&gt;0), 'Library Prep'!$D110, "")</f>
        <v/>
      </c>
    </row>
    <row r="113" spans="1:9">
      <c r="A113" t="str">
        <f>IF(AND(LEN(TRIM('Library Prep'!$C$2)) &gt; 0, LEN(TRIM('Library Prep'!$B111))&gt;0), 'Library Prep'!$B111 &amp; "-" &amp; 'Library Prep'!$C$2, "")</f>
        <v/>
      </c>
      <c r="C113" t="str">
        <f>IF(AND(LEN('Library Prep'!$K111)&gt;0, LEN(TRIM('Library Prep'!$C$6)) &gt; 0), IF('Library Prep'!$C$6="CD", 'Library Prep'!$K111, LEFT('Library Prep'!$K111, 1)), "")</f>
        <v/>
      </c>
      <c r="D113" t="str">
        <f>IF(LEN($C113)=0, "", IF('Library Prep'!$C$6 = "CD", VLOOKUP($C113, Indices!$F$2:$H$97, 2, FALSE), RIGHT('Library Prep'!$K111, 3)))</f>
        <v/>
      </c>
      <c r="E113" t="str">
        <f>IF(LEN(D113)=0,"",IF('Library Prep'!$C$6="CD", VLOOKUP(D113, Indices!$A:$B, 2, FALSE), LEFT(VLOOKUP(C113 &amp; "-" &amp; D113, Indices!$I:$M, MATCH('Library Prep'!$C$6 &amp; "-i7",Indices!$I$1:$M$1, 0), FALSE), LEN(VLOOKUP(C113 &amp; "-" &amp; D113, Indices!$I:$M, MATCH('Library Prep'!$C$6 &amp; "-i7",Indices!$I$1:$M$1, 0), FALSE))-2)))</f>
        <v/>
      </c>
      <c r="F113" t="str">
        <f>IF(LEN($C113)=0,"",IF('Library Prep'!$C$6="CD",VLOOKUP($C113,Indices!$F$2:$H$97,3,FALSE),VLOOKUP(E113&amp;"-7",Indices!$A:$B,2,FALSE)))</f>
        <v/>
      </c>
      <c r="G113" t="str">
        <f>IF(AND('Library Prep'!$C$6="CD", LEN(F113)&gt;0), VLOOKUP(F113, Indices!$A:$B, 2, FALSE), E113)</f>
        <v/>
      </c>
      <c r="H113" t="str">
        <f>IF(LEN($C113)=0,"",IF('Library Prep'!$C$6="CD",IF(LEN('Library Prep'!$D111)=0,"",'Library Prep'!D111),VLOOKUP(G113&amp;"-5",Indices!$A:$B,2,FALSE)))</f>
        <v/>
      </c>
      <c r="I113" t="str">
        <f>IF(AND('Library Prep'!$C$6 &lt;&gt; "CD", LEN('Library Prep'!$D111)&gt;0), 'Library Prep'!$D111, "")</f>
        <v/>
      </c>
    </row>
    <row r="114" spans="1:9">
      <c r="A114" t="str">
        <f>IF(AND(LEN(TRIM('Library Prep'!$C$2)) &gt; 0, LEN(TRIM('Library Prep'!$B112))&gt;0), 'Library Prep'!$B112 &amp; "-" &amp; 'Library Prep'!$C$2, "")</f>
        <v/>
      </c>
      <c r="C114" t="str">
        <f>IF(AND(LEN('Library Prep'!$K112)&gt;0, LEN(TRIM('Library Prep'!$C$6)) &gt; 0), IF('Library Prep'!$C$6="CD", 'Library Prep'!$K112, LEFT('Library Prep'!$K112, 1)), "")</f>
        <v/>
      </c>
      <c r="D114" t="str">
        <f>IF(LEN($C114)=0, "", IF('Library Prep'!$C$6 = "CD", VLOOKUP($C114, Indices!$F$2:$H$97, 2, FALSE), RIGHT('Library Prep'!$K112, 3)))</f>
        <v/>
      </c>
      <c r="E114" t="str">
        <f>IF(LEN(D114)=0,"",IF('Library Prep'!$C$6="CD", VLOOKUP(D114, Indices!$A:$B, 2, FALSE), LEFT(VLOOKUP(C114 &amp; "-" &amp; D114, Indices!$I:$M, MATCH('Library Prep'!$C$6 &amp; "-i7",Indices!$I$1:$M$1, 0), FALSE), LEN(VLOOKUP(C114 &amp; "-" &amp; D114, Indices!$I:$M, MATCH('Library Prep'!$C$6 &amp; "-i7",Indices!$I$1:$M$1, 0), FALSE))-2)))</f>
        <v/>
      </c>
      <c r="F114" t="str">
        <f>IF(LEN($C114)=0,"",IF('Library Prep'!$C$6="CD",VLOOKUP($C114,Indices!$F$2:$H$97,3,FALSE),VLOOKUP(E114&amp;"-7",Indices!$A:$B,2,FALSE)))</f>
        <v/>
      </c>
      <c r="G114" t="str">
        <f>IF(AND('Library Prep'!$C$6="CD", LEN(F114)&gt;0), VLOOKUP(F114, Indices!$A:$B, 2, FALSE), E114)</f>
        <v/>
      </c>
      <c r="H114" t="str">
        <f>IF(LEN($C114)=0,"",IF('Library Prep'!$C$6="CD",IF(LEN('Library Prep'!$D112)=0,"",'Library Prep'!D112),VLOOKUP(G114&amp;"-5",Indices!$A:$B,2,FALSE)))</f>
        <v/>
      </c>
      <c r="I114" t="str">
        <f>IF(AND('Library Prep'!$C$6 &lt;&gt; "CD", LEN('Library Prep'!$D112)&gt;0), 'Library Prep'!$D112, "")</f>
        <v/>
      </c>
    </row>
    <row r="115" spans="1:9">
      <c r="A115" t="str">
        <f>IF(AND(LEN(TRIM('Library Prep'!$C$2)) &gt; 0, LEN(TRIM('Library Prep'!$B113))&gt;0), 'Library Prep'!$B113 &amp; "-" &amp; 'Library Prep'!$C$2, "")</f>
        <v/>
      </c>
      <c r="C115" t="str">
        <f>IF(AND(LEN('Library Prep'!$K113)&gt;0, LEN(TRIM('Library Prep'!$C$6)) &gt; 0), IF('Library Prep'!$C$6="CD", 'Library Prep'!$K113, LEFT('Library Prep'!$K113, 1)), "")</f>
        <v/>
      </c>
      <c r="D115" t="str">
        <f>IF(LEN($C115)=0, "", IF('Library Prep'!$C$6 = "CD", VLOOKUP($C115, Indices!$F$2:$H$97, 2, FALSE), RIGHT('Library Prep'!$K113, 3)))</f>
        <v/>
      </c>
      <c r="E115" t="str">
        <f>IF(LEN(D115)=0,"",IF('Library Prep'!$C$6="CD", VLOOKUP(D115, Indices!$A:$B, 2, FALSE), LEFT(VLOOKUP(C115 &amp; "-" &amp; D115, Indices!$I:$M, MATCH('Library Prep'!$C$6 &amp; "-i7",Indices!$I$1:$M$1, 0), FALSE), LEN(VLOOKUP(C115 &amp; "-" &amp; D115, Indices!$I:$M, MATCH('Library Prep'!$C$6 &amp; "-i7",Indices!$I$1:$M$1, 0), FALSE))-2)))</f>
        <v/>
      </c>
      <c r="F115" t="str">
        <f>IF(LEN($C115)=0,"",IF('Library Prep'!$C$6="CD",VLOOKUP($C115,Indices!$F$2:$H$97,3,FALSE),VLOOKUP(E115&amp;"-7",Indices!$A:$B,2,FALSE)))</f>
        <v/>
      </c>
      <c r="G115" t="str">
        <f>IF(AND('Library Prep'!$C$6="CD", LEN(F115)&gt;0), VLOOKUP(F115, Indices!$A:$B, 2, FALSE), E115)</f>
        <v/>
      </c>
      <c r="H115" t="str">
        <f>IF(LEN($C115)=0,"",IF('Library Prep'!$C$6="CD",IF(LEN('Library Prep'!$D113)=0,"",'Library Prep'!D113),VLOOKUP(G115&amp;"-5",Indices!$A:$B,2,FALSE)))</f>
        <v/>
      </c>
      <c r="I115" t="str">
        <f>IF(AND('Library Prep'!$C$6 &lt;&gt; "CD", LEN('Library Prep'!$D113)&gt;0), 'Library Prep'!$D113, "")</f>
        <v/>
      </c>
    </row>
    <row r="116" spans="1:9">
      <c r="A116" t="str">
        <f>IF(AND(LEN(TRIM('Library Prep'!$C$2)) &gt; 0, LEN(TRIM('Library Prep'!$B114))&gt;0), 'Library Prep'!$B114 &amp; "-" &amp; 'Library Prep'!$C$2, "")</f>
        <v/>
      </c>
      <c r="C116" t="str">
        <f>IF(AND(LEN('Library Prep'!$K114)&gt;0, LEN(TRIM('Library Prep'!$C$6)) &gt; 0), IF('Library Prep'!$C$6="CD", 'Library Prep'!$K114, LEFT('Library Prep'!$K114, 1)), "")</f>
        <v/>
      </c>
      <c r="D116" t="str">
        <f>IF(LEN($C116)=0, "", IF('Library Prep'!$C$6 = "CD", VLOOKUP($C116, Indices!$F$2:$H$97, 2, FALSE), RIGHT('Library Prep'!$K114, 3)))</f>
        <v/>
      </c>
      <c r="E116" t="str">
        <f>IF(LEN(D116)=0,"",IF('Library Prep'!$C$6="CD", VLOOKUP(D116, Indices!$A:$B, 2, FALSE), LEFT(VLOOKUP(C116 &amp; "-" &amp; D116, Indices!$I:$M, MATCH('Library Prep'!$C$6 &amp; "-i7",Indices!$I$1:$M$1, 0), FALSE), LEN(VLOOKUP(C116 &amp; "-" &amp; D116, Indices!$I:$M, MATCH('Library Prep'!$C$6 &amp; "-i7",Indices!$I$1:$M$1, 0), FALSE))-2)))</f>
        <v/>
      </c>
      <c r="F116" t="str">
        <f>IF(LEN($C116)=0,"",IF('Library Prep'!$C$6="CD",VLOOKUP($C116,Indices!$F$2:$H$97,3,FALSE),VLOOKUP(E116&amp;"-7",Indices!$A:$B,2,FALSE)))</f>
        <v/>
      </c>
      <c r="G116" t="str">
        <f>IF(AND('Library Prep'!$C$6="CD", LEN(F116)&gt;0), VLOOKUP(F116, Indices!$A:$B, 2, FALSE), E116)</f>
        <v/>
      </c>
      <c r="H116" t="str">
        <f>IF(LEN($C116)=0,"",IF('Library Prep'!$C$6="CD",IF(LEN('Library Prep'!$D114)=0,"",'Library Prep'!D114),VLOOKUP(G116&amp;"-5",Indices!$A:$B,2,FALSE)))</f>
        <v/>
      </c>
      <c r="I116" t="str">
        <f>IF(AND('Library Prep'!$C$6 &lt;&gt; "CD", LEN('Library Prep'!$D114)&gt;0), 'Library Prep'!$D114, "")</f>
        <v/>
      </c>
    </row>
    <row r="117" spans="1:9">
      <c r="A117" t="str">
        <f>IF(AND(LEN(TRIM('Library Prep'!$C$2)) &gt; 0, LEN(TRIM('Library Prep'!$B115))&gt;0), 'Library Prep'!$B115 &amp; "-" &amp; 'Library Prep'!$C$2, "")</f>
        <v/>
      </c>
      <c r="C117" t="str">
        <f>IF(AND(LEN('Library Prep'!$K115)&gt;0, LEN(TRIM('Library Prep'!$C$6)) &gt; 0), IF('Library Prep'!$C$6="CD", 'Library Prep'!$K115, LEFT('Library Prep'!$K115, 1)), "")</f>
        <v/>
      </c>
      <c r="D117" t="str">
        <f>IF(LEN($C117)=0, "", IF('Library Prep'!$C$6 = "CD", VLOOKUP($C117, Indices!$F$2:$H$97, 2, FALSE), RIGHT('Library Prep'!$K115, 3)))</f>
        <v/>
      </c>
      <c r="E117" t="str">
        <f>IF(LEN(D117)=0,"",IF('Library Prep'!$C$6="CD", VLOOKUP(D117, Indices!$A:$B, 2, FALSE), LEFT(VLOOKUP(C117 &amp; "-" &amp; D117, Indices!$I:$M, MATCH('Library Prep'!$C$6 &amp; "-i7",Indices!$I$1:$M$1, 0), FALSE), LEN(VLOOKUP(C117 &amp; "-" &amp; D117, Indices!$I:$M, MATCH('Library Prep'!$C$6 &amp; "-i7",Indices!$I$1:$M$1, 0), FALSE))-2)))</f>
        <v/>
      </c>
      <c r="F117" t="str">
        <f>IF(LEN($C117)=0,"",IF('Library Prep'!$C$6="CD",VLOOKUP($C117,Indices!$F$2:$H$97,3,FALSE),VLOOKUP(E117&amp;"-7",Indices!$A:$B,2,FALSE)))</f>
        <v/>
      </c>
      <c r="G117" t="str">
        <f>IF(AND('Library Prep'!$C$6="CD", LEN(F117)&gt;0), VLOOKUP(F117, Indices!$A:$B, 2, FALSE), E117)</f>
        <v/>
      </c>
      <c r="H117" t="str">
        <f>IF(LEN($C117)=0,"",IF('Library Prep'!$C$6="CD",IF(LEN('Library Prep'!$D115)=0,"",'Library Prep'!D115),VLOOKUP(G117&amp;"-5",Indices!$A:$B,2,FALSE)))</f>
        <v/>
      </c>
      <c r="I117" t="str">
        <f>IF(AND('Library Prep'!$C$6 &lt;&gt; "CD", LEN('Library Prep'!$D115)&gt;0), 'Library Prep'!$D115, "")</f>
        <v/>
      </c>
    </row>
    <row r="118" spans="1:9">
      <c r="A118" t="str">
        <f>IF(AND(LEN(TRIM('Library Prep'!$C$2)) &gt; 0, LEN(TRIM('Library Prep'!$B116))&gt;0), 'Library Prep'!$B116 &amp; "-" &amp; 'Library Prep'!$C$2, "")</f>
        <v/>
      </c>
      <c r="C118" t="str">
        <f>IF(AND(LEN('Library Prep'!$K116)&gt;0, LEN(TRIM('Library Prep'!$C$6)) &gt; 0), IF('Library Prep'!$C$6="CD", 'Library Prep'!$K116, LEFT('Library Prep'!$K116, 1)), "")</f>
        <v/>
      </c>
      <c r="D118" t="str">
        <f>IF(LEN($C118)=0, "", IF('Library Prep'!$C$6 = "CD", VLOOKUP($C118, Indices!$F$2:$H$97, 2, FALSE), RIGHT('Library Prep'!$K116, 3)))</f>
        <v/>
      </c>
      <c r="E118" t="str">
        <f>IF(LEN(D118)=0,"",IF('Library Prep'!$C$6="CD", VLOOKUP(D118, Indices!$A:$B, 2, FALSE), LEFT(VLOOKUP(C118 &amp; "-" &amp; D118, Indices!$I:$M, MATCH('Library Prep'!$C$6 &amp; "-i7",Indices!$I$1:$M$1, 0), FALSE), LEN(VLOOKUP(C118 &amp; "-" &amp; D118, Indices!$I:$M, MATCH('Library Prep'!$C$6 &amp; "-i7",Indices!$I$1:$M$1, 0), FALSE))-2)))</f>
        <v/>
      </c>
      <c r="F118" t="str">
        <f>IF(LEN($C118)=0,"",IF('Library Prep'!$C$6="CD",VLOOKUP($C118,Indices!$F$2:$H$97,3,FALSE),VLOOKUP(E118&amp;"-7",Indices!$A:$B,2,FALSE)))</f>
        <v/>
      </c>
      <c r="G118" t="str">
        <f>IF(AND('Library Prep'!$C$6="CD", LEN(F118)&gt;0), VLOOKUP(F118, Indices!$A:$B, 2, FALSE), E118)</f>
        <v/>
      </c>
      <c r="H118" t="str">
        <f>IF(LEN($C118)=0,"",IF('Library Prep'!$C$6="CD",IF(LEN('Library Prep'!$D116)=0,"",'Library Prep'!D116),VLOOKUP(G118&amp;"-5",Indices!$A:$B,2,FALSE)))</f>
        <v/>
      </c>
      <c r="I118" t="str">
        <f>IF(AND('Library Prep'!$C$6 &lt;&gt; "CD", LEN('Library Prep'!$D116)&gt;0), 'Library Prep'!$D116, "")</f>
        <v/>
      </c>
    </row>
    <row r="119" spans="1:9">
      <c r="A119" t="str">
        <f>IF(AND(LEN(TRIM('Library Prep'!$C$2)) &gt; 0, LEN(TRIM('Library Prep'!$B117))&gt;0), 'Library Prep'!$B117 &amp; "-" &amp; 'Library Prep'!$C$2, "")</f>
        <v/>
      </c>
      <c r="C119" t="str">
        <f>IF(AND(LEN('Library Prep'!$K117)&gt;0, LEN(TRIM('Library Prep'!$C$6)) &gt; 0), IF('Library Prep'!$C$6="CD", 'Library Prep'!$K117, LEFT('Library Prep'!$K117, 1)), "")</f>
        <v/>
      </c>
      <c r="D119" t="str">
        <f>IF(LEN($C119)=0, "", IF('Library Prep'!$C$6 = "CD", VLOOKUP($C119, Indices!$F$2:$H$97, 2, FALSE), RIGHT('Library Prep'!$K117, 3)))</f>
        <v/>
      </c>
      <c r="E119" t="str">
        <f>IF(LEN(D119)=0,"",IF('Library Prep'!$C$6="CD", VLOOKUP(D119, Indices!$A:$B, 2, FALSE), LEFT(VLOOKUP(C119 &amp; "-" &amp; D119, Indices!$I:$M, MATCH('Library Prep'!$C$6 &amp; "-i7",Indices!$I$1:$M$1, 0), FALSE), LEN(VLOOKUP(C119 &amp; "-" &amp; D119, Indices!$I:$M, MATCH('Library Prep'!$C$6 &amp; "-i7",Indices!$I$1:$M$1, 0), FALSE))-2)))</f>
        <v/>
      </c>
      <c r="F119" t="str">
        <f>IF(LEN($C119)=0,"",IF('Library Prep'!$C$6="CD",VLOOKUP($C119,Indices!$F$2:$H$97,3,FALSE),VLOOKUP(E119&amp;"-7",Indices!$A:$B,2,FALSE)))</f>
        <v/>
      </c>
      <c r="G119" t="str">
        <f>IF(AND('Library Prep'!$C$6="CD", LEN(F119)&gt;0), VLOOKUP(F119, Indices!$A:$B, 2, FALSE), E119)</f>
        <v/>
      </c>
      <c r="H119" t="str">
        <f>IF(LEN($C119)=0,"",IF('Library Prep'!$C$6="CD",IF(LEN('Library Prep'!$D117)=0,"",'Library Prep'!D117),VLOOKUP(G119&amp;"-5",Indices!$A:$B,2,FALSE)))</f>
        <v/>
      </c>
      <c r="I119" t="str">
        <f>IF(AND('Library Prep'!$C$6 &lt;&gt; "CD", LEN('Library Prep'!$D117)&gt;0), 'Library Prep'!$D117, "")</f>
        <v/>
      </c>
    </row>
    <row r="120" spans="1:9">
      <c r="A120" t="str">
        <f>IF(AND(LEN(TRIM('Library Prep'!$C$2)) &gt; 0, LEN(TRIM('Library Prep'!$B118))&gt;0), 'Library Prep'!$B118 &amp; "-" &amp; 'Library Prep'!$C$2, "")</f>
        <v/>
      </c>
      <c r="C120" t="str">
        <f>IF(AND(LEN('Library Prep'!$K118)&gt;0, LEN(TRIM('Library Prep'!$C$6)) &gt; 0), IF('Library Prep'!$C$6="CD", 'Library Prep'!$K118, LEFT('Library Prep'!$K118, 1)), "")</f>
        <v/>
      </c>
      <c r="D120" t="str">
        <f>IF(LEN($C120)=0, "", IF('Library Prep'!$C$6 = "CD", VLOOKUP($C120, Indices!$F$2:$H$97, 2, FALSE), RIGHT('Library Prep'!$K118, 3)))</f>
        <v/>
      </c>
      <c r="E120" t="str">
        <f>IF(LEN(D120)=0,"",IF('Library Prep'!$C$6="CD", VLOOKUP(D120, Indices!$A:$B, 2, FALSE), LEFT(VLOOKUP(C120 &amp; "-" &amp; D120, Indices!$I:$M, MATCH('Library Prep'!$C$6 &amp; "-i7",Indices!$I$1:$M$1, 0), FALSE), LEN(VLOOKUP(C120 &amp; "-" &amp; D120, Indices!$I:$M, MATCH('Library Prep'!$C$6 &amp; "-i7",Indices!$I$1:$M$1, 0), FALSE))-2)))</f>
        <v/>
      </c>
      <c r="F120" t="str">
        <f>IF(LEN($C120)=0,"",IF('Library Prep'!$C$6="CD",VLOOKUP($C120,Indices!$F$2:$H$97,3,FALSE),VLOOKUP(E120&amp;"-7",Indices!$A:$B,2,FALSE)))</f>
        <v/>
      </c>
      <c r="G120" t="str">
        <f>IF(AND('Library Prep'!$C$6="CD", LEN(F120)&gt;0), VLOOKUP(F120, Indices!$A:$B, 2, FALSE), E120)</f>
        <v/>
      </c>
      <c r="H120" t="str">
        <f>IF(LEN($C120)=0,"",IF('Library Prep'!$C$6="CD",IF(LEN('Library Prep'!$D118)=0,"",'Library Prep'!D118),VLOOKUP(G120&amp;"-5",Indices!$A:$B,2,FALSE)))</f>
        <v/>
      </c>
      <c r="I120" t="str">
        <f>IF(AND('Library Prep'!$C$6 &lt;&gt; "CD", LEN('Library Prep'!$D118)&gt;0), 'Library Prep'!$D118, "")</f>
        <v/>
      </c>
    </row>
    <row r="121" spans="1:9">
      <c r="A121" t="str">
        <f>IF(AND(LEN(TRIM('Library Prep'!$C$2)) &gt; 0, LEN(TRIM('Library Prep'!$B119))&gt;0), 'Library Prep'!$B119 &amp; "-" &amp; 'Library Prep'!$C$2, "")</f>
        <v/>
      </c>
      <c r="C121" t="str">
        <f>IF(AND(LEN('Library Prep'!$K119)&gt;0, LEN(TRIM('Library Prep'!$C$6)) &gt; 0), IF('Library Prep'!$C$6="CD", 'Library Prep'!$K119, LEFT('Library Prep'!$K119, 1)), "")</f>
        <v/>
      </c>
      <c r="D121" t="str">
        <f>IF(LEN($C121)=0, "", IF('Library Prep'!$C$6 = "CD", VLOOKUP($C121, Indices!$F$2:$H$97, 2, FALSE), RIGHT('Library Prep'!$K119, 3)))</f>
        <v/>
      </c>
      <c r="E121" t="str">
        <f>IF(LEN(D121)=0,"",IF('Library Prep'!$C$6="CD", VLOOKUP(D121, Indices!$A:$B, 2, FALSE), LEFT(VLOOKUP(C121 &amp; "-" &amp; D121, Indices!$I:$M, MATCH('Library Prep'!$C$6 &amp; "-i7",Indices!$I$1:$M$1, 0), FALSE), LEN(VLOOKUP(C121 &amp; "-" &amp; D121, Indices!$I:$M, MATCH('Library Prep'!$C$6 &amp; "-i7",Indices!$I$1:$M$1, 0), FALSE))-2)))</f>
        <v/>
      </c>
      <c r="F121" t="str">
        <f>IF(LEN($C121)=0,"",IF('Library Prep'!$C$6="CD",VLOOKUP($C121,Indices!$F$2:$H$97,3,FALSE),VLOOKUP(E121&amp;"-7",Indices!$A:$B,2,FALSE)))</f>
        <v/>
      </c>
      <c r="G121" t="str">
        <f>IF(AND('Library Prep'!$C$6="CD", LEN(F121)&gt;0), VLOOKUP(F121, Indices!$A:$B, 2, FALSE), E121)</f>
        <v/>
      </c>
      <c r="H121" t="str">
        <f>IF(LEN($C121)=0,"",IF('Library Prep'!$C$6="CD",IF(LEN('Library Prep'!$D119)=0,"",'Library Prep'!D119),VLOOKUP(G121&amp;"-5",Indices!$A:$B,2,FALSE)))</f>
        <v/>
      </c>
      <c r="I121" t="str">
        <f>IF(AND('Library Prep'!$C$6 &lt;&gt; "CD", LEN('Library Prep'!$D119)&gt;0), 'Library Prep'!$D119, "")</f>
        <v/>
      </c>
    </row>
    <row r="122" spans="1:9">
      <c r="A122" t="str">
        <f>IF(AND(LEN(TRIM('Library Prep'!$C$2)) &gt; 0, LEN(TRIM('Library Prep'!$B120))&gt;0), 'Library Prep'!$B120 &amp; "-" &amp; 'Library Prep'!$C$2, "")</f>
        <v/>
      </c>
      <c r="C122" t="str">
        <f>IF(AND(LEN('Library Prep'!$K120)&gt;0, LEN(TRIM('Library Prep'!$C$6)) &gt; 0), IF('Library Prep'!$C$6="CD", 'Library Prep'!$K120, LEFT('Library Prep'!$K120, 1)), "")</f>
        <v/>
      </c>
      <c r="D122" t="str">
        <f>IF(LEN($C122)=0, "", IF('Library Prep'!$C$6 = "CD", VLOOKUP($C122, Indices!$F$2:$H$97, 2, FALSE), RIGHT('Library Prep'!$K120, 3)))</f>
        <v/>
      </c>
      <c r="E122" t="str">
        <f>IF(LEN(D122)=0,"",IF('Library Prep'!$C$6="CD", VLOOKUP(D122, Indices!$A:$B, 2, FALSE), LEFT(VLOOKUP(C122 &amp; "-" &amp; D122, Indices!$I:$M, MATCH('Library Prep'!$C$6 &amp; "-i7",Indices!$I$1:$M$1, 0), FALSE), LEN(VLOOKUP(C122 &amp; "-" &amp; D122, Indices!$I:$M, MATCH('Library Prep'!$C$6 &amp; "-i7",Indices!$I$1:$M$1, 0), FALSE))-2)))</f>
        <v/>
      </c>
      <c r="F122" t="str">
        <f>IF(LEN($C122)=0,"",IF('Library Prep'!$C$6="CD",VLOOKUP($C122,Indices!$F$2:$H$97,3,FALSE),VLOOKUP(E122&amp;"-7",Indices!$A:$B,2,FALSE)))</f>
        <v/>
      </c>
      <c r="G122" t="str">
        <f>IF(AND('Library Prep'!$C$6="CD", LEN(F122)&gt;0), VLOOKUP(F122, Indices!$A:$B, 2, FALSE), E122)</f>
        <v/>
      </c>
      <c r="H122" t="str">
        <f>IF(LEN($C122)=0,"",IF('Library Prep'!$C$6="CD",IF(LEN('Library Prep'!$D120)=0,"",'Library Prep'!D120),VLOOKUP(G122&amp;"-5",Indices!$A:$B,2,FALSE)))</f>
        <v/>
      </c>
      <c r="I122" t="str">
        <f>IF(AND('Library Prep'!$C$6 &lt;&gt; "CD", LEN('Library Prep'!$D120)&gt;0), 'Library Prep'!$D120, "")</f>
        <v/>
      </c>
    </row>
    <row r="123" spans="1:9">
      <c r="A123" t="str">
        <f>IF(AND(LEN(TRIM('Library Prep'!$C$2)) &gt; 0, LEN(TRIM('Library Prep'!$B121))&gt;0), 'Library Prep'!$B121 &amp; "-" &amp; 'Library Prep'!$C$2, "")</f>
        <v/>
      </c>
      <c r="C123" t="str">
        <f>IF(AND(LEN('Library Prep'!$K121)&gt;0, LEN(TRIM('Library Prep'!$C$6)) &gt; 0), IF('Library Prep'!$C$6="CD", 'Library Prep'!$K121, LEFT('Library Prep'!$K121, 1)), "")</f>
        <v/>
      </c>
      <c r="D123" t="str">
        <f>IF(LEN($C123)=0, "", IF('Library Prep'!$C$6 = "CD", VLOOKUP($C123, Indices!$F$2:$H$97, 2, FALSE), RIGHT('Library Prep'!$K121, 3)))</f>
        <v/>
      </c>
      <c r="E123" t="str">
        <f>IF(LEN(D123)=0,"",IF('Library Prep'!$C$6="CD", VLOOKUP(D123, Indices!$A:$B, 2, FALSE), LEFT(VLOOKUP(C123 &amp; "-" &amp; D123, Indices!$I:$M, MATCH('Library Prep'!$C$6 &amp; "-i7",Indices!$I$1:$M$1, 0), FALSE), LEN(VLOOKUP(C123 &amp; "-" &amp; D123, Indices!$I:$M, MATCH('Library Prep'!$C$6 &amp; "-i7",Indices!$I$1:$M$1, 0), FALSE))-2)))</f>
        <v/>
      </c>
      <c r="F123" t="str">
        <f>IF(LEN($C123)=0,"",IF('Library Prep'!$C$6="CD",VLOOKUP($C123,Indices!$F$2:$H$97,3,FALSE),VLOOKUP(E123&amp;"-7",Indices!$A:$B,2,FALSE)))</f>
        <v/>
      </c>
      <c r="G123" t="str">
        <f>IF(AND('Library Prep'!$C$6="CD", LEN(F123)&gt;0), VLOOKUP(F123, Indices!$A:$B, 2, FALSE), E123)</f>
        <v/>
      </c>
      <c r="H123" t="str">
        <f>IF(LEN($C123)=0,"",IF('Library Prep'!$C$6="CD",IF(LEN('Library Prep'!$D121)=0,"",'Library Prep'!D121),VLOOKUP(G123&amp;"-5",Indices!$A:$B,2,FALSE)))</f>
        <v/>
      </c>
      <c r="I123" t="str">
        <f>IF(AND('Library Prep'!$C$6 &lt;&gt; "CD", LEN('Library Prep'!$D121)&gt;0), 'Library Prep'!$D121, "")</f>
        <v/>
      </c>
    </row>
    <row r="124" spans="1:9">
      <c r="A124" t="str">
        <f>IF(AND(LEN(TRIM('Library Prep'!$C$2)) &gt; 0, LEN(TRIM('Library Prep'!$B122))&gt;0), 'Library Prep'!$B122 &amp; "-" &amp; 'Library Prep'!$C$2, "")</f>
        <v/>
      </c>
      <c r="C124" t="str">
        <f>IF(AND(LEN('Library Prep'!$K122)&gt;0, LEN(TRIM('Library Prep'!$C$6)) &gt; 0), IF('Library Prep'!$C$6="CD", 'Library Prep'!$K122, LEFT('Library Prep'!$K122, 1)), "")</f>
        <v/>
      </c>
      <c r="D124" t="str">
        <f>IF(LEN($C124)=0, "", IF('Library Prep'!$C$6 = "CD", VLOOKUP($C124, Indices!$F$2:$H$97, 2, FALSE), RIGHT('Library Prep'!$K122, 3)))</f>
        <v/>
      </c>
      <c r="E124" t="str">
        <f>IF(LEN(D124)=0,"",IF('Library Prep'!$C$6="CD", VLOOKUP(D124, Indices!$A:$B, 2, FALSE), LEFT(VLOOKUP(C124 &amp; "-" &amp; D124, Indices!$I:$M, MATCH('Library Prep'!$C$6 &amp; "-i7",Indices!$I$1:$M$1, 0), FALSE), LEN(VLOOKUP(C124 &amp; "-" &amp; D124, Indices!$I:$M, MATCH('Library Prep'!$C$6 &amp; "-i7",Indices!$I$1:$M$1, 0), FALSE))-2)))</f>
        <v/>
      </c>
      <c r="F124" t="str">
        <f>IF(LEN($C124)=0,"",IF('Library Prep'!$C$6="CD",VLOOKUP($C124,Indices!$F$2:$H$97,3,FALSE),VLOOKUP(E124&amp;"-7",Indices!$A:$B,2,FALSE)))</f>
        <v/>
      </c>
      <c r="G124" t="str">
        <f>IF(AND('Library Prep'!$C$6="CD", LEN(F124)&gt;0), VLOOKUP(F124, Indices!$A:$B, 2, FALSE), E124)</f>
        <v/>
      </c>
      <c r="H124" t="str">
        <f>IF(LEN($C124)=0,"",IF('Library Prep'!$C$6="CD",IF(LEN('Library Prep'!$D122)=0,"",'Library Prep'!D122),VLOOKUP(G124&amp;"-5",Indices!$A:$B,2,FALSE)))</f>
        <v/>
      </c>
      <c r="I124" t="str">
        <f>IF(AND('Library Prep'!$C$6 &lt;&gt; "CD", LEN('Library Prep'!$D122)&gt;0), 'Library Prep'!$D122, "")</f>
        <v/>
      </c>
    </row>
    <row r="125" spans="1:9">
      <c r="A125" t="str">
        <f>IF(AND(LEN(TRIM('Library Prep'!$C$2)) &gt; 0, LEN(TRIM('Library Prep'!$B123))&gt;0), 'Library Prep'!$B123 &amp; "-" &amp; 'Library Prep'!$C$2, "")</f>
        <v/>
      </c>
      <c r="C125" t="str">
        <f>IF(AND(LEN('Library Prep'!$K123)&gt;0, LEN(TRIM('Library Prep'!$C$6)) &gt; 0), IF('Library Prep'!$C$6="CD", 'Library Prep'!$K123, LEFT('Library Prep'!$K123, 1)), "")</f>
        <v/>
      </c>
      <c r="D125" t="str">
        <f>IF(LEN($C125)=0, "", IF('Library Prep'!$C$6 = "CD", VLOOKUP($C125, Indices!$F$2:$H$97, 2, FALSE), RIGHT('Library Prep'!$K123, 3)))</f>
        <v/>
      </c>
      <c r="E125" t="str">
        <f>IF(LEN(D125)=0,"",IF('Library Prep'!$C$6="CD", VLOOKUP(D125, Indices!$A:$B, 2, FALSE), LEFT(VLOOKUP(C125 &amp; "-" &amp; D125, Indices!$I:$M, MATCH('Library Prep'!$C$6 &amp; "-i7",Indices!$I$1:$M$1, 0), FALSE), LEN(VLOOKUP(C125 &amp; "-" &amp; D125, Indices!$I:$M, MATCH('Library Prep'!$C$6 &amp; "-i7",Indices!$I$1:$M$1, 0), FALSE))-2)))</f>
        <v/>
      </c>
      <c r="F125" t="str">
        <f>IF(LEN($C125)=0,"",IF('Library Prep'!$C$6="CD",VLOOKUP($C125,Indices!$F$2:$H$97,3,FALSE),VLOOKUP(E125&amp;"-7",Indices!$A:$B,2,FALSE)))</f>
        <v/>
      </c>
      <c r="G125" t="str">
        <f>IF(AND('Library Prep'!$C$6="CD", LEN(F125)&gt;0), VLOOKUP(F125, Indices!$A:$B, 2, FALSE), E125)</f>
        <v/>
      </c>
      <c r="H125" t="str">
        <f>IF(LEN($C125)=0,"",IF('Library Prep'!$C$6="CD",IF(LEN('Library Prep'!$D123)=0,"",'Library Prep'!D123),VLOOKUP(G125&amp;"-5",Indices!$A:$B,2,FALSE)))</f>
        <v/>
      </c>
      <c r="I125" t="str">
        <f>IF(AND('Library Prep'!$C$6 &lt;&gt; "CD", LEN('Library Prep'!$D123)&gt;0), 'Library Prep'!$D123, "")</f>
        <v/>
      </c>
    </row>
    <row r="126" spans="1:9">
      <c r="A126" t="str">
        <f>IF(AND(LEN(TRIM('Library Prep'!$C$2)) &gt; 0, LEN(TRIM('Library Prep'!$B124))&gt;0), 'Library Prep'!$B124 &amp; "-" &amp; 'Library Prep'!$C$2, "")</f>
        <v/>
      </c>
      <c r="C126" t="str">
        <f>IF(AND(LEN('Library Prep'!$K124)&gt;0, LEN(TRIM('Library Prep'!$C$6)) &gt; 0), IF('Library Prep'!$C$6="CD", 'Library Prep'!$K124, LEFT('Library Prep'!$K124, 1)), "")</f>
        <v/>
      </c>
      <c r="D126" t="str">
        <f>IF(LEN($C126)=0, "", IF('Library Prep'!$C$6 = "CD", VLOOKUP($C126, Indices!$F$2:$H$97, 2, FALSE), RIGHT('Library Prep'!$K124, 3)))</f>
        <v/>
      </c>
      <c r="E126" t="str">
        <f>IF(LEN(D126)=0,"",IF('Library Prep'!$C$6="CD", VLOOKUP(D126, Indices!$A:$B, 2, FALSE), LEFT(VLOOKUP(C126 &amp; "-" &amp; D126, Indices!$I:$M, MATCH('Library Prep'!$C$6 &amp; "-i7",Indices!$I$1:$M$1, 0), FALSE), LEN(VLOOKUP(C126 &amp; "-" &amp; D126, Indices!$I:$M, MATCH('Library Prep'!$C$6 &amp; "-i7",Indices!$I$1:$M$1, 0), FALSE))-2)))</f>
        <v/>
      </c>
      <c r="F126" t="str">
        <f>IF(LEN($C126)=0,"",IF('Library Prep'!$C$6="CD",VLOOKUP($C126,Indices!$F$2:$H$97,3,FALSE),VLOOKUP(E126&amp;"-7",Indices!$A:$B,2,FALSE)))</f>
        <v/>
      </c>
      <c r="G126" t="str">
        <f>IF(AND('Library Prep'!$C$6="CD", LEN(F126)&gt;0), VLOOKUP(F126, Indices!$A:$B, 2, FALSE), E126)</f>
        <v/>
      </c>
      <c r="H126" t="str">
        <f>IF(LEN($C126)=0,"",IF('Library Prep'!$C$6="CD",IF(LEN('Library Prep'!$D124)=0,"",'Library Prep'!D124),VLOOKUP(G126&amp;"-5",Indices!$A:$B,2,FALSE)))</f>
        <v/>
      </c>
      <c r="I126" t="str">
        <f>IF(AND('Library Prep'!$C$6 &lt;&gt; "CD", LEN('Library Prep'!$D124)&gt;0), 'Library Prep'!$D124, "")</f>
        <v/>
      </c>
    </row>
    <row r="127" spans="1:9">
      <c r="A127" t="str">
        <f>IF(AND(LEN(TRIM('Library Prep'!$C$2)) &gt; 0, LEN(TRIM('Library Prep'!$B125))&gt;0), 'Library Prep'!$B125 &amp; "-" &amp; 'Library Prep'!$C$2, "")</f>
        <v/>
      </c>
      <c r="C127" t="str">
        <f>IF(AND(LEN('Library Prep'!$K125)&gt;0, LEN(TRIM('Library Prep'!$C$6)) &gt; 0), IF('Library Prep'!$C$6="CD", 'Library Prep'!$K125, LEFT('Library Prep'!$K125, 1)), "")</f>
        <v/>
      </c>
      <c r="D127" t="str">
        <f>IF(LEN($C127)=0, "", IF('Library Prep'!$C$6 = "CD", VLOOKUP($C127, Indices!$F$2:$H$97, 2, FALSE), RIGHT('Library Prep'!$K125, 3)))</f>
        <v/>
      </c>
      <c r="E127" t="str">
        <f>IF(LEN(D127)=0,"",IF('Library Prep'!$C$6="CD", VLOOKUP(D127, Indices!$A:$B, 2, FALSE), LEFT(VLOOKUP(C127 &amp; "-" &amp; D127, Indices!$I:$M, MATCH('Library Prep'!$C$6 &amp; "-i7",Indices!$I$1:$M$1, 0), FALSE), LEN(VLOOKUP(C127 &amp; "-" &amp; D127, Indices!$I:$M, MATCH('Library Prep'!$C$6 &amp; "-i7",Indices!$I$1:$M$1, 0), FALSE))-2)))</f>
        <v/>
      </c>
      <c r="F127" t="str">
        <f>IF(LEN($C127)=0,"",IF('Library Prep'!$C$6="CD",VLOOKUP($C127,Indices!$F$2:$H$97,3,FALSE),VLOOKUP(E127&amp;"-7",Indices!$A:$B,2,FALSE)))</f>
        <v/>
      </c>
      <c r="G127" t="str">
        <f>IF(AND('Library Prep'!$C$6="CD", LEN(F127)&gt;0), VLOOKUP(F127, Indices!$A:$B, 2, FALSE), E127)</f>
        <v/>
      </c>
      <c r="H127" t="str">
        <f>IF(LEN($C127)=0,"",IF('Library Prep'!$C$6="CD",IF(LEN('Library Prep'!$D125)=0,"",'Library Prep'!D125),VLOOKUP(G127&amp;"-5",Indices!$A:$B,2,FALSE)))</f>
        <v/>
      </c>
      <c r="I127" t="str">
        <f>IF(AND('Library Prep'!$C$6 &lt;&gt; "CD", LEN('Library Prep'!$D125)&gt;0), 'Library Prep'!$D125, "")</f>
        <v/>
      </c>
    </row>
    <row r="128" spans="1:9">
      <c r="A128" t="str">
        <f>IF(AND(LEN(TRIM('Library Prep'!$C$2)) &gt; 0, LEN(TRIM('Library Prep'!$B126))&gt;0), 'Library Prep'!$B126 &amp; "-" &amp; 'Library Prep'!$C$2, "")</f>
        <v/>
      </c>
      <c r="C128" t="str">
        <f>IF(AND(LEN('Library Prep'!$K126)&gt;0, LEN(TRIM('Library Prep'!$C$6)) &gt; 0), IF('Library Prep'!$C$6="CD", 'Library Prep'!$K126, LEFT('Library Prep'!$K126, 1)), "")</f>
        <v/>
      </c>
      <c r="D128" t="str">
        <f>IF(LEN($C128)=0, "", IF('Library Prep'!$C$6 = "CD", VLOOKUP($C128, Indices!$F$2:$H$97, 2, FALSE), RIGHT('Library Prep'!$K126, 3)))</f>
        <v/>
      </c>
      <c r="E128" t="str">
        <f>IF(LEN(D128)=0,"",IF('Library Prep'!$C$6="CD", VLOOKUP(D128, Indices!$A:$B, 2, FALSE), LEFT(VLOOKUP(C128 &amp; "-" &amp; D128, Indices!$I:$M, MATCH('Library Prep'!$C$6 &amp; "-i7",Indices!$I$1:$M$1, 0), FALSE), LEN(VLOOKUP(C128 &amp; "-" &amp; D128, Indices!$I:$M, MATCH('Library Prep'!$C$6 &amp; "-i7",Indices!$I$1:$M$1, 0), FALSE))-2)))</f>
        <v/>
      </c>
      <c r="F128" t="str">
        <f>IF(LEN($C128)=0,"",IF('Library Prep'!$C$6="CD",VLOOKUP($C128,Indices!$F$2:$H$97,3,FALSE),VLOOKUP(E128&amp;"-7",Indices!$A:$B,2,FALSE)))</f>
        <v/>
      </c>
      <c r="G128" t="str">
        <f>IF(AND('Library Prep'!$C$6="CD", LEN(F128)&gt;0), VLOOKUP(F128, Indices!$A:$B, 2, FALSE), E128)</f>
        <v/>
      </c>
      <c r="H128" t="str">
        <f>IF(LEN($C128)=0,"",IF('Library Prep'!$C$6="CD",IF(LEN('Library Prep'!$D126)=0,"",'Library Prep'!D126),VLOOKUP(G128&amp;"-5",Indices!$A:$B,2,FALSE)))</f>
        <v/>
      </c>
      <c r="I128" t="str">
        <f>IF(AND('Library Prep'!$C$6 &lt;&gt; "CD", LEN('Library Prep'!$D126)&gt;0), 'Library Prep'!$D126, "")</f>
        <v/>
      </c>
    </row>
    <row r="129" spans="1:9">
      <c r="A129" t="str">
        <f>IF(AND(LEN(TRIM('Library Prep'!$C$2)) &gt; 0, LEN(TRIM('Library Prep'!$B127))&gt;0), 'Library Prep'!$B127 &amp; "-" &amp; 'Library Prep'!$C$2, "")</f>
        <v/>
      </c>
      <c r="C129" t="str">
        <f>IF(AND(LEN('Library Prep'!$K127)&gt;0, LEN(TRIM('Library Prep'!$C$6)) &gt; 0), IF('Library Prep'!$C$6="CD", 'Library Prep'!$K127, LEFT('Library Prep'!$K127, 1)), "")</f>
        <v/>
      </c>
      <c r="D129" t="str">
        <f>IF(LEN($C129)=0, "", IF('Library Prep'!$C$6 = "CD", VLOOKUP($C129, Indices!$F$2:$H$97, 2, FALSE), RIGHT('Library Prep'!$K127, 3)))</f>
        <v/>
      </c>
      <c r="E129" t="str">
        <f>IF(LEN(D129)=0,"",IF('Library Prep'!$C$6="CD", VLOOKUP(D129, Indices!$A:$B, 2, FALSE), LEFT(VLOOKUP(C129 &amp; "-" &amp; D129, Indices!$I:$M, MATCH('Library Prep'!$C$6 &amp; "-i7",Indices!$I$1:$M$1, 0), FALSE), LEN(VLOOKUP(C129 &amp; "-" &amp; D129, Indices!$I:$M, MATCH('Library Prep'!$C$6 &amp; "-i7",Indices!$I$1:$M$1, 0), FALSE))-2)))</f>
        <v/>
      </c>
      <c r="F129" t="str">
        <f>IF(LEN($C129)=0,"",IF('Library Prep'!$C$6="CD",VLOOKUP($C129,Indices!$F$2:$H$97,3,FALSE),VLOOKUP(E129&amp;"-7",Indices!$A:$B,2,FALSE)))</f>
        <v/>
      </c>
      <c r="G129" t="str">
        <f>IF(AND('Library Prep'!$C$6="CD", LEN(F129)&gt;0), VLOOKUP(F129, Indices!$A:$B, 2, FALSE), E129)</f>
        <v/>
      </c>
      <c r="H129" t="str">
        <f>IF(LEN($C129)=0,"",IF('Library Prep'!$C$6="CD",IF(LEN('Library Prep'!$D127)=0,"",'Library Prep'!D127),VLOOKUP(G129&amp;"-5",Indices!$A:$B,2,FALSE)))</f>
        <v/>
      </c>
      <c r="I129" t="str">
        <f>IF(AND('Library Prep'!$C$6 &lt;&gt; "CD", LEN('Library Prep'!$D127)&gt;0), 'Library Prep'!$D127, "")</f>
        <v/>
      </c>
    </row>
    <row r="130" spans="1:9">
      <c r="A130" t="str">
        <f>IF(AND(LEN(TRIM('Library Prep'!$C$2)) &gt; 0, LEN(TRIM('Library Prep'!$B128))&gt;0), 'Library Prep'!$B128 &amp; "-" &amp; 'Library Prep'!$C$2, "")</f>
        <v/>
      </c>
      <c r="C130" t="str">
        <f>IF(AND(LEN('Library Prep'!$K128)&gt;0, LEN(TRIM('Library Prep'!$C$6)) &gt; 0), IF('Library Prep'!$C$6="CD", 'Library Prep'!$K128, LEFT('Library Prep'!$K128, 1)), "")</f>
        <v/>
      </c>
      <c r="D130" t="str">
        <f>IF(LEN($C130)=0, "", IF('Library Prep'!$C$6 = "CD", VLOOKUP($C130, Indices!$F$2:$H$97, 2, FALSE), RIGHT('Library Prep'!$K128, 3)))</f>
        <v/>
      </c>
      <c r="E130" t="str">
        <f>IF(LEN(D130)=0,"",IF('Library Prep'!$C$6="CD", VLOOKUP(D130, Indices!$A:$B, 2, FALSE), LEFT(VLOOKUP(C130 &amp; "-" &amp; D130, Indices!$I:$M, MATCH('Library Prep'!$C$6 &amp; "-i7",Indices!$I$1:$M$1, 0), FALSE), LEN(VLOOKUP(C130 &amp; "-" &amp; D130, Indices!$I:$M, MATCH('Library Prep'!$C$6 &amp; "-i7",Indices!$I$1:$M$1, 0), FALSE))-2)))</f>
        <v/>
      </c>
      <c r="F130" t="str">
        <f>IF(LEN($C130)=0,"",IF('Library Prep'!$C$6="CD",VLOOKUP($C130,Indices!$F$2:$H$97,3,FALSE),VLOOKUP(E130&amp;"-7",Indices!$A:$B,2,FALSE)))</f>
        <v/>
      </c>
      <c r="G130" t="str">
        <f>IF(AND('Library Prep'!$C$6="CD", LEN(F130)&gt;0), VLOOKUP(F130, Indices!$A:$B, 2, FALSE), E130)</f>
        <v/>
      </c>
      <c r="H130" t="str">
        <f>IF(LEN($C130)=0,"",IF('Library Prep'!$C$6="CD",IF(LEN('Library Prep'!$D128)=0,"",'Library Prep'!D128),VLOOKUP(G130&amp;"-5",Indices!$A:$B,2,FALSE)))</f>
        <v/>
      </c>
      <c r="I130" t="str">
        <f>IF(AND('Library Prep'!$C$6 &lt;&gt; "CD", LEN('Library Prep'!$D128)&gt;0), 'Library Prep'!$D128, "")</f>
        <v/>
      </c>
    </row>
    <row r="131" spans="1:9">
      <c r="D131"/>
    </row>
    <row r="132" spans="1:9">
      <c r="D132"/>
    </row>
    <row r="133" spans="1:9">
      <c r="D133"/>
    </row>
    <row r="134" spans="1:9">
      <c r="D134"/>
    </row>
    <row r="135" spans="1:9">
      <c r="D135"/>
    </row>
  </sheetData>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AA7F87BB-82DE-4AC8-9B0C-63075C8E2481}">
            <xm:f>IF('Library Prep'!$C$6="CD", IF(OR(LEN($D15)=0, LEN($F15)=0), FALSE, COUNTIFS($D:$D, $D15, $F:$F,$F15)&gt;1), FALSE)</xm:f>
            <x14:dxf>
              <fill>
                <patternFill>
                  <bgColor rgb="FFFFFF00"/>
                </patternFill>
              </fill>
            </x14:dxf>
          </x14:cfRule>
          <xm:sqref>D15:D131 F15:F131</xm:sqref>
        </x14:conditionalFormatting>
        <x14:conditionalFormatting xmlns:xm="http://schemas.microsoft.com/office/excel/2006/main">
          <x14:cfRule type="expression" priority="2" id="{31F368B3-5854-40FC-A324-4F279F7FE169}">
            <xm:f>IF('Library Prep'!$C$6="CD", FALSE, IF(OR(LEN($D15)=0, LEN($F15)=0), FALSE, COUNTIFS($E:$E, $E15, $G:$G,$G15)&gt;1))</xm:f>
            <x14:dxf>
              <fill>
                <patternFill>
                  <bgColor rgb="FFFFFF00"/>
                </patternFill>
              </fill>
            </x14:dxf>
          </x14:cfRule>
          <xm:sqref>E15:E131 G15:G131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89D11-A787-4C58-85D6-BDFE52FA7892}">
  <dimension ref="A1:C117"/>
  <sheetViews>
    <sheetView zoomScale="115" zoomScaleNormal="115" workbookViewId="0">
      <selection activeCell="A3" sqref="A3"/>
    </sheetView>
  </sheetViews>
  <sheetFormatPr defaultRowHeight="14.45"/>
  <cols>
    <col min="1" max="1" width="28.28515625" customWidth="1"/>
    <col min="2" max="2" width="25" customWidth="1"/>
    <col min="3" max="3" width="16.5703125" customWidth="1"/>
  </cols>
  <sheetData>
    <row r="1" spans="1:3">
      <c r="A1" t="s">
        <v>281</v>
      </c>
      <c r="B1" t="s">
        <v>282</v>
      </c>
      <c r="C1" t="s">
        <v>283</v>
      </c>
    </row>
    <row r="2" spans="1:3">
      <c r="A2" t="str">
        <f>'Library Prep'!$B13 &amp; ""</f>
        <v>EC04PN0139-A</v>
      </c>
      <c r="B2" t="str">
        <f>'Library Prep'!$K13 &amp; ""</f>
        <v>A-B05</v>
      </c>
      <c r="C2" t="str">
        <f>'Library Prep'!$D13 &amp; ""</f>
        <v/>
      </c>
    </row>
    <row r="3" spans="1:3">
      <c r="A3" t="str">
        <f>'Library Prep'!$B14 &amp; ""</f>
        <v>EC04PN0139-B</v>
      </c>
      <c r="B3" t="str">
        <f>'Library Prep'!$K14 &amp; ""</f>
        <v>A-C05</v>
      </c>
      <c r="C3" t="str">
        <f>'Library Prep'!$D14 &amp; ""</f>
        <v/>
      </c>
    </row>
    <row r="4" spans="1:3">
      <c r="A4" t="str">
        <f>'Library Prep'!$B15 &amp; ""</f>
        <v>EC04PN0139-C</v>
      </c>
      <c r="B4" t="str">
        <f>'Library Prep'!$K15 &amp; ""</f>
        <v>A-D05</v>
      </c>
      <c r="C4" t="str">
        <f>'Library Prep'!$D15 &amp; ""</f>
        <v/>
      </c>
    </row>
    <row r="5" spans="1:3">
      <c r="A5" t="str">
        <f>'Library Prep'!$B16 &amp; ""</f>
        <v>EC04PN0139-D</v>
      </c>
      <c r="B5" t="str">
        <f>'Library Prep'!$K16 &amp; ""</f>
        <v>A-E05</v>
      </c>
      <c r="C5" t="str">
        <f>'Library Prep'!$D16 &amp; ""</f>
        <v/>
      </c>
    </row>
    <row r="6" spans="1:3">
      <c r="A6" t="str">
        <f>'Library Prep'!$B17 &amp; ""</f>
        <v>2013D-9665-1A</v>
      </c>
      <c r="B6" t="str">
        <f>'Library Prep'!$K17 &amp; ""</f>
        <v>A-F05</v>
      </c>
      <c r="C6" t="str">
        <f>'Library Prep'!$D17 &amp; ""</f>
        <v/>
      </c>
    </row>
    <row r="7" spans="1:3">
      <c r="A7" t="str">
        <f>'Library Prep'!$B18 &amp; ""</f>
        <v>2013D-9665-1B</v>
      </c>
      <c r="B7" t="str">
        <f>'Library Prep'!$K18 &amp; ""</f>
        <v>A-G05</v>
      </c>
      <c r="C7" t="str">
        <f>'Library Prep'!$D18 &amp; ""</f>
        <v/>
      </c>
    </row>
    <row r="8" spans="1:3">
      <c r="A8" t="str">
        <f>'Library Prep'!$B19 &amp; ""</f>
        <v>2013D-9665-2A</v>
      </c>
      <c r="B8" t="str">
        <f>'Library Prep'!$K19 &amp; ""</f>
        <v>A-H05</v>
      </c>
      <c r="C8" t="str">
        <f>'Library Prep'!$D19 &amp; ""</f>
        <v/>
      </c>
    </row>
    <row r="9" spans="1:3">
      <c r="A9" t="str">
        <f>'Library Prep'!$B20 &amp; ""</f>
        <v>2013D-9665-2B</v>
      </c>
      <c r="B9" t="str">
        <f>'Library Prep'!$K20 &amp; ""</f>
        <v>A-A06</v>
      </c>
      <c r="C9" t="str">
        <f>'Library Prep'!$D20 &amp; ""</f>
        <v/>
      </c>
    </row>
    <row r="10" spans="1:3">
      <c r="A10" t="str">
        <f>'Library Prep'!$B21 &amp; ""</f>
        <v>76-99-1A</v>
      </c>
      <c r="B10" t="str">
        <f>'Library Prep'!$K21 &amp; ""</f>
        <v>A-B06</v>
      </c>
      <c r="C10" t="str">
        <f>'Library Prep'!$D21 &amp; ""</f>
        <v/>
      </c>
    </row>
    <row r="11" spans="1:3">
      <c r="A11" t="str">
        <f>'Library Prep'!$B22 &amp; ""</f>
        <v>76-99-1Б</v>
      </c>
      <c r="B11" t="str">
        <f>'Library Prep'!$K22 &amp; ""</f>
        <v>A-C06</v>
      </c>
      <c r="C11" t="str">
        <f>'Library Prep'!$D22 &amp; ""</f>
        <v/>
      </c>
    </row>
    <row r="12" spans="1:3">
      <c r="A12" t="str">
        <f>'Library Prep'!$B23 &amp; ""</f>
        <v>76-99-2A</v>
      </c>
      <c r="B12" t="str">
        <f>'Library Prep'!$K23 &amp; ""</f>
        <v>A-D06</v>
      </c>
      <c r="C12" t="str">
        <f>'Library Prep'!$D23 &amp; ""</f>
        <v/>
      </c>
    </row>
    <row r="13" spans="1:3">
      <c r="A13" t="str">
        <f>'Library Prep'!$B24 &amp; ""</f>
        <v>76-99-2Б</v>
      </c>
      <c r="B13" t="str">
        <f>'Library Prep'!$K24 &amp; ""</f>
        <v>A-E06</v>
      </c>
      <c r="C13" t="str">
        <f>'Library Prep'!$D24 &amp; ""</f>
        <v/>
      </c>
    </row>
    <row r="14" spans="1:3">
      <c r="A14" t="str">
        <f>'Library Prep'!$B25 &amp; ""</f>
        <v>94-01-1A</v>
      </c>
      <c r="B14" t="str">
        <f>'Library Prep'!$K25 &amp; ""</f>
        <v>A-F06</v>
      </c>
      <c r="C14" t="str">
        <f>'Library Prep'!$D25 &amp; ""</f>
        <v/>
      </c>
    </row>
    <row r="15" spans="1:3">
      <c r="A15" t="str">
        <f>'Library Prep'!$B26 &amp; ""</f>
        <v>94-01-1B</v>
      </c>
      <c r="B15" t="str">
        <f>'Library Prep'!$K26 &amp; ""</f>
        <v>A-G06</v>
      </c>
      <c r="C15" t="str">
        <f>'Library Prep'!$D26 &amp; ""</f>
        <v/>
      </c>
    </row>
    <row r="16" spans="1:3">
      <c r="A16" t="str">
        <f>'Library Prep'!$B27 &amp; ""</f>
        <v>94-01-2A</v>
      </c>
      <c r="B16" t="str">
        <f>'Library Prep'!$K27 &amp; ""</f>
        <v>A-H06</v>
      </c>
      <c r="C16" t="str">
        <f>'Library Prep'!$D27 &amp; ""</f>
        <v/>
      </c>
    </row>
    <row r="17" spans="1:3">
      <c r="A17" t="str">
        <f>'Library Prep'!$B28 &amp; ""</f>
        <v>94-01-2B</v>
      </c>
      <c r="B17" t="str">
        <f>'Library Prep'!$K28 &amp; ""</f>
        <v>A-A07</v>
      </c>
      <c r="C17" t="str">
        <f>'Library Prep'!$D28 &amp; ""</f>
        <v/>
      </c>
    </row>
    <row r="18" spans="1:3">
      <c r="A18" t="str">
        <f>'Library Prep'!$B29 &amp; ""</f>
        <v>74-1170</v>
      </c>
      <c r="B18" t="str">
        <f>'Library Prep'!$K29 &amp; ""</f>
        <v>A-B07</v>
      </c>
      <c r="C18" t="str">
        <f>'Library Prep'!$D29 &amp; ""</f>
        <v/>
      </c>
    </row>
    <row r="19" spans="1:3">
      <c r="A19" t="str">
        <f>'Library Prep'!$B30 &amp; ""</f>
        <v>NCTC-9728</v>
      </c>
      <c r="B19" t="str">
        <f>'Library Prep'!$K30 &amp; ""</f>
        <v>A-C07</v>
      </c>
      <c r="C19" t="str">
        <f>'Library Prep'!$D30 &amp; ""</f>
        <v/>
      </c>
    </row>
    <row r="20" spans="1:3">
      <c r="A20" t="str">
        <f>'Library Prep'!$B31 &amp; ""</f>
        <v>2011L-2624-060525</v>
      </c>
      <c r="B20" t="str">
        <f>'Library Prep'!$K31 &amp; ""</f>
        <v>A-D07</v>
      </c>
      <c r="C20" t="str">
        <f>'Library Prep'!$D31 &amp; ""</f>
        <v/>
      </c>
    </row>
    <row r="21" spans="1:3">
      <c r="A21" t="str">
        <f>'Library Prep'!$B32 &amp; ""</f>
        <v>D2371-060525</v>
      </c>
      <c r="B21" t="str">
        <f>'Library Prep'!$K32 &amp; ""</f>
        <v>A-E07</v>
      </c>
      <c r="C21" t="str">
        <f>'Library Prep'!$D32 &amp; ""</f>
        <v/>
      </c>
    </row>
    <row r="22" spans="1:3">
      <c r="A22" t="str">
        <f>'Library Prep'!$B33 &amp; ""</f>
        <v/>
      </c>
      <c r="B22" t="str">
        <f>'Library Prep'!$K33 &amp; ""</f>
        <v/>
      </c>
      <c r="C22" t="str">
        <f>'Library Prep'!$D33 &amp; ""</f>
        <v/>
      </c>
    </row>
    <row r="23" spans="1:3">
      <c r="A23" t="str">
        <f>'Library Prep'!$B34 &amp; ""</f>
        <v/>
      </c>
      <c r="B23" t="str">
        <f>'Library Prep'!$K34 &amp; ""</f>
        <v/>
      </c>
      <c r="C23" t="str">
        <f>'Library Prep'!$D34 &amp; ""</f>
        <v/>
      </c>
    </row>
    <row r="24" spans="1:3">
      <c r="A24" t="str">
        <f>'Library Prep'!$B35 &amp; ""</f>
        <v/>
      </c>
      <c r="B24" t="str">
        <f>'Library Prep'!$K35 &amp; ""</f>
        <v/>
      </c>
      <c r="C24" t="str">
        <f>'Library Prep'!$D35 &amp; ""</f>
        <v/>
      </c>
    </row>
    <row r="25" spans="1:3">
      <c r="A25" t="str">
        <f>'Library Prep'!$B36 &amp; ""</f>
        <v/>
      </c>
      <c r="B25" t="str">
        <f>'Library Prep'!$K36 &amp; ""</f>
        <v/>
      </c>
      <c r="C25" t="str">
        <f>'Library Prep'!$D36 &amp; ""</f>
        <v/>
      </c>
    </row>
    <row r="26" spans="1:3">
      <c r="A26" t="str">
        <f>'Library Prep'!$B37 &amp; ""</f>
        <v/>
      </c>
      <c r="B26" t="str">
        <f>'Library Prep'!$K37 &amp; ""</f>
        <v/>
      </c>
      <c r="C26" t="str">
        <f>'Library Prep'!$D37 &amp; ""</f>
        <v/>
      </c>
    </row>
    <row r="27" spans="1:3">
      <c r="A27" t="str">
        <f>'Library Prep'!$B38 &amp; ""</f>
        <v/>
      </c>
      <c r="B27" t="str">
        <f>'Library Prep'!$K38 &amp; ""</f>
        <v/>
      </c>
      <c r="C27" t="str">
        <f>'Library Prep'!$D38 &amp; ""</f>
        <v/>
      </c>
    </row>
    <row r="28" spans="1:3">
      <c r="A28" t="str">
        <f>'Library Prep'!$B39 &amp; ""</f>
        <v/>
      </c>
      <c r="B28" t="str">
        <f>'Library Prep'!$K39 &amp; ""</f>
        <v/>
      </c>
      <c r="C28" t="str">
        <f>'Library Prep'!$D39 &amp; ""</f>
        <v/>
      </c>
    </row>
    <row r="29" spans="1:3">
      <c r="A29" t="str">
        <f>'Library Prep'!$B40 &amp; ""</f>
        <v/>
      </c>
      <c r="B29" t="str">
        <f>'Library Prep'!$K40 &amp; ""</f>
        <v/>
      </c>
      <c r="C29" t="str">
        <f>'Library Prep'!$D40 &amp; ""</f>
        <v/>
      </c>
    </row>
    <row r="30" spans="1:3">
      <c r="A30" t="str">
        <f>'Library Prep'!$B41 &amp; ""</f>
        <v/>
      </c>
      <c r="B30" t="str">
        <f>'Library Prep'!$K41 &amp; ""</f>
        <v/>
      </c>
      <c r="C30" t="str">
        <f>'Library Prep'!$D41 &amp; ""</f>
        <v/>
      </c>
    </row>
    <row r="31" spans="1:3">
      <c r="A31" t="str">
        <f>'Library Prep'!$B42 &amp; ""</f>
        <v/>
      </c>
      <c r="B31" t="str">
        <f>'Library Prep'!$K42 &amp; ""</f>
        <v/>
      </c>
      <c r="C31" t="str">
        <f>'Library Prep'!$D42 &amp; ""</f>
        <v/>
      </c>
    </row>
    <row r="32" spans="1:3">
      <c r="A32" t="str">
        <f>'Library Prep'!$B43 &amp; ""</f>
        <v/>
      </c>
      <c r="B32" t="str">
        <f>'Library Prep'!$K43 &amp; ""</f>
        <v/>
      </c>
      <c r="C32" t="str">
        <f>'Library Prep'!$D43 &amp; ""</f>
        <v/>
      </c>
    </row>
    <row r="33" spans="1:3">
      <c r="A33" t="str">
        <f>'Library Prep'!$B44 &amp; ""</f>
        <v/>
      </c>
      <c r="B33" t="str">
        <f>'Library Prep'!$K44 &amp; ""</f>
        <v/>
      </c>
      <c r="C33" t="str">
        <f>'Library Prep'!$D44 &amp; ""</f>
        <v/>
      </c>
    </row>
    <row r="34" spans="1:3">
      <c r="A34" t="str">
        <f>'Library Prep'!$B45 &amp; ""</f>
        <v/>
      </c>
      <c r="B34" t="str">
        <f>'Library Prep'!$K45 &amp; ""</f>
        <v/>
      </c>
      <c r="C34" t="str">
        <f>'Library Prep'!$D45 &amp; ""</f>
        <v/>
      </c>
    </row>
    <row r="35" spans="1:3">
      <c r="A35" t="str">
        <f>'Library Prep'!$B46 &amp; ""</f>
        <v/>
      </c>
      <c r="B35" t="str">
        <f>'Library Prep'!$K46 &amp; ""</f>
        <v/>
      </c>
      <c r="C35" t="str">
        <f>'Library Prep'!$D46 &amp; ""</f>
        <v/>
      </c>
    </row>
    <row r="36" spans="1:3">
      <c r="A36" t="str">
        <f>'Library Prep'!$B47 &amp; ""</f>
        <v/>
      </c>
      <c r="B36" t="str">
        <f>'Library Prep'!$K47 &amp; ""</f>
        <v/>
      </c>
      <c r="C36" t="str">
        <f>'Library Prep'!$D47 &amp; ""</f>
        <v/>
      </c>
    </row>
    <row r="37" spans="1:3">
      <c r="A37" t="str">
        <f>'Library Prep'!$B48 &amp; ""</f>
        <v/>
      </c>
      <c r="B37" t="str">
        <f>'Library Prep'!$K48 &amp; ""</f>
        <v/>
      </c>
      <c r="C37" t="str">
        <f>'Library Prep'!$D48 &amp; ""</f>
        <v/>
      </c>
    </row>
    <row r="38" spans="1:3">
      <c r="A38" t="str">
        <f>'Library Prep'!$B49 &amp; ""</f>
        <v/>
      </c>
      <c r="B38" t="str">
        <f>'Library Prep'!$K49 &amp; ""</f>
        <v/>
      </c>
      <c r="C38" t="str">
        <f>'Library Prep'!$D49 &amp; ""</f>
        <v/>
      </c>
    </row>
    <row r="39" spans="1:3">
      <c r="A39" t="str">
        <f>'Library Prep'!$B50 &amp; ""</f>
        <v/>
      </c>
      <c r="B39" t="str">
        <f>'Library Prep'!$K50 &amp; ""</f>
        <v/>
      </c>
      <c r="C39" t="str">
        <f>'Library Prep'!$D50 &amp; ""</f>
        <v/>
      </c>
    </row>
    <row r="40" spans="1:3">
      <c r="A40" t="str">
        <f>'Library Prep'!$B51 &amp; ""</f>
        <v/>
      </c>
      <c r="B40" t="str">
        <f>'Library Prep'!$K51 &amp; ""</f>
        <v/>
      </c>
      <c r="C40" t="str">
        <f>'Library Prep'!$D51 &amp; ""</f>
        <v/>
      </c>
    </row>
    <row r="41" spans="1:3">
      <c r="A41" t="str">
        <f>'Library Prep'!$B52 &amp; ""</f>
        <v/>
      </c>
      <c r="B41" t="str">
        <f>'Library Prep'!$K52 &amp; ""</f>
        <v/>
      </c>
      <c r="C41" t="str">
        <f>'Library Prep'!$D52 &amp; ""</f>
        <v/>
      </c>
    </row>
    <row r="42" spans="1:3">
      <c r="A42" t="str">
        <f>'Library Prep'!$B53 &amp; ""</f>
        <v/>
      </c>
      <c r="B42" t="str">
        <f>'Library Prep'!$K53 &amp; ""</f>
        <v/>
      </c>
      <c r="C42" t="str">
        <f>'Library Prep'!$D53 &amp; ""</f>
        <v/>
      </c>
    </row>
    <row r="43" spans="1:3">
      <c r="A43" t="str">
        <f>'Library Prep'!$B54 &amp; ""</f>
        <v/>
      </c>
      <c r="B43" t="str">
        <f>'Library Prep'!$K54 &amp; ""</f>
        <v/>
      </c>
      <c r="C43" t="str">
        <f>'Library Prep'!$D54 &amp; ""</f>
        <v/>
      </c>
    </row>
    <row r="44" spans="1:3">
      <c r="A44" t="str">
        <f>'Library Prep'!$B55 &amp; ""</f>
        <v/>
      </c>
      <c r="B44" t="str">
        <f>'Library Prep'!$K55 &amp; ""</f>
        <v/>
      </c>
      <c r="C44" t="str">
        <f>'Library Prep'!$D55 &amp; ""</f>
        <v/>
      </c>
    </row>
    <row r="45" spans="1:3">
      <c r="A45" t="str">
        <f>'Library Prep'!$B56 &amp; ""</f>
        <v/>
      </c>
      <c r="B45" t="str">
        <f>'Library Prep'!$K56 &amp; ""</f>
        <v/>
      </c>
      <c r="C45" t="str">
        <f>'Library Prep'!$D56 &amp; ""</f>
        <v/>
      </c>
    </row>
    <row r="46" spans="1:3">
      <c r="A46" t="str">
        <f>'Library Prep'!$B57 &amp; ""</f>
        <v/>
      </c>
      <c r="B46" t="str">
        <f>'Library Prep'!$K57 &amp; ""</f>
        <v/>
      </c>
      <c r="C46" t="str">
        <f>'Library Prep'!$D57 &amp; ""</f>
        <v/>
      </c>
    </row>
    <row r="47" spans="1:3">
      <c r="A47" t="str">
        <f>'Library Prep'!$B58 &amp; ""</f>
        <v/>
      </c>
      <c r="B47" t="str">
        <f>'Library Prep'!$K58 &amp; ""</f>
        <v/>
      </c>
      <c r="C47" t="str">
        <f>'Library Prep'!$D58 &amp; ""</f>
        <v/>
      </c>
    </row>
    <row r="48" spans="1:3">
      <c r="A48" t="str">
        <f>'Library Prep'!$B59 &amp; ""</f>
        <v/>
      </c>
      <c r="B48" t="str">
        <f>'Library Prep'!$K59 &amp; ""</f>
        <v/>
      </c>
      <c r="C48" t="str">
        <f>'Library Prep'!$D59 &amp; ""</f>
        <v/>
      </c>
    </row>
    <row r="49" spans="1:3">
      <c r="A49" t="str">
        <f>'Library Prep'!$B60 &amp; ""</f>
        <v/>
      </c>
      <c r="B49" t="str">
        <f>'Library Prep'!$K60 &amp; ""</f>
        <v/>
      </c>
      <c r="C49" t="str">
        <f>'Library Prep'!$D60 &amp; ""</f>
        <v/>
      </c>
    </row>
    <row r="50" spans="1:3">
      <c r="A50" t="str">
        <f>'Library Prep'!$B61 &amp; ""</f>
        <v/>
      </c>
      <c r="B50" t="str">
        <f>'Library Prep'!$K61 &amp; ""</f>
        <v/>
      </c>
      <c r="C50" t="str">
        <f>'Library Prep'!$D61 &amp; ""</f>
        <v/>
      </c>
    </row>
    <row r="51" spans="1:3">
      <c r="A51" t="str">
        <f>'Library Prep'!$B62 &amp; ""</f>
        <v/>
      </c>
      <c r="B51" t="str">
        <f>'Library Prep'!$K62 &amp; ""</f>
        <v/>
      </c>
      <c r="C51" t="str">
        <f>'Library Prep'!$D62 &amp; ""</f>
        <v/>
      </c>
    </row>
    <row r="52" spans="1:3">
      <c r="A52" t="str">
        <f>'Library Prep'!$B63 &amp; ""</f>
        <v/>
      </c>
      <c r="B52" t="str">
        <f>'Library Prep'!$K63 &amp; ""</f>
        <v/>
      </c>
      <c r="C52" t="str">
        <f>'Library Prep'!$D63 &amp; ""</f>
        <v/>
      </c>
    </row>
    <row r="53" spans="1:3">
      <c r="A53" t="str">
        <f>'Library Prep'!$B64 &amp; ""</f>
        <v/>
      </c>
      <c r="B53" t="str">
        <f>'Library Prep'!$K64 &amp; ""</f>
        <v/>
      </c>
      <c r="C53" t="str">
        <f>'Library Prep'!$D64 &amp; ""</f>
        <v/>
      </c>
    </row>
    <row r="54" spans="1:3">
      <c r="A54" t="str">
        <f>'Library Prep'!$B65 &amp; ""</f>
        <v/>
      </c>
      <c r="B54" t="str">
        <f>'Library Prep'!$K65 &amp; ""</f>
        <v/>
      </c>
      <c r="C54" t="str">
        <f>'Library Prep'!$D65 &amp; ""</f>
        <v/>
      </c>
    </row>
    <row r="55" spans="1:3">
      <c r="A55" t="str">
        <f>'Library Prep'!$B66 &amp; ""</f>
        <v/>
      </c>
      <c r="B55" t="str">
        <f>'Library Prep'!$K66 &amp; ""</f>
        <v/>
      </c>
      <c r="C55" t="str">
        <f>'Library Prep'!$D66 &amp; ""</f>
        <v/>
      </c>
    </row>
    <row r="56" spans="1:3">
      <c r="A56" t="str">
        <f>'Library Prep'!$B67 &amp; ""</f>
        <v/>
      </c>
      <c r="B56" t="str">
        <f>'Library Prep'!$K67 &amp; ""</f>
        <v/>
      </c>
      <c r="C56" t="str">
        <f>'Library Prep'!$D67 &amp; ""</f>
        <v/>
      </c>
    </row>
    <row r="57" spans="1:3">
      <c r="A57" t="str">
        <f>'Library Prep'!$B68 &amp; ""</f>
        <v/>
      </c>
      <c r="B57" t="str">
        <f>'Library Prep'!$K68 &amp; ""</f>
        <v/>
      </c>
      <c r="C57" t="str">
        <f>'Library Prep'!$D68 &amp; ""</f>
        <v/>
      </c>
    </row>
    <row r="58" spans="1:3">
      <c r="A58" t="str">
        <f>'Library Prep'!$B69 &amp; ""</f>
        <v/>
      </c>
      <c r="B58" t="str">
        <f>'Library Prep'!$K69 &amp; ""</f>
        <v/>
      </c>
      <c r="C58" t="str">
        <f>'Library Prep'!$D69 &amp; ""</f>
        <v/>
      </c>
    </row>
    <row r="59" spans="1:3">
      <c r="A59" t="str">
        <f>'Library Prep'!$B70 &amp; ""</f>
        <v/>
      </c>
      <c r="B59" t="str">
        <f>'Library Prep'!$K70 &amp; ""</f>
        <v/>
      </c>
      <c r="C59" t="str">
        <f>'Library Prep'!$D70 &amp; ""</f>
        <v/>
      </c>
    </row>
    <row r="60" spans="1:3">
      <c r="A60" t="str">
        <f>'Library Prep'!$B71 &amp; ""</f>
        <v/>
      </c>
      <c r="B60" t="str">
        <f>'Library Prep'!$K71 &amp; ""</f>
        <v/>
      </c>
      <c r="C60" t="str">
        <f>'Library Prep'!$D71 &amp; ""</f>
        <v/>
      </c>
    </row>
    <row r="61" spans="1:3">
      <c r="A61" t="str">
        <f>'Library Prep'!$B72 &amp; ""</f>
        <v/>
      </c>
      <c r="B61" t="str">
        <f>'Library Prep'!$K72 &amp; ""</f>
        <v/>
      </c>
      <c r="C61" t="str">
        <f>'Library Prep'!$D72 &amp; ""</f>
        <v/>
      </c>
    </row>
    <row r="62" spans="1:3">
      <c r="A62" t="str">
        <f>'Library Prep'!$B73 &amp; ""</f>
        <v/>
      </c>
      <c r="B62" t="str">
        <f>'Library Prep'!$K73 &amp; ""</f>
        <v/>
      </c>
      <c r="C62" t="str">
        <f>'Library Prep'!$D73 &amp; ""</f>
        <v/>
      </c>
    </row>
    <row r="63" spans="1:3">
      <c r="A63" t="str">
        <f>'Library Prep'!$B74 &amp; ""</f>
        <v/>
      </c>
      <c r="B63" t="str">
        <f>'Library Prep'!$K74 &amp; ""</f>
        <v/>
      </c>
      <c r="C63" t="str">
        <f>'Library Prep'!$D74 &amp; ""</f>
        <v/>
      </c>
    </row>
    <row r="64" spans="1:3">
      <c r="A64" t="str">
        <f>'Library Prep'!$B75 &amp; ""</f>
        <v/>
      </c>
      <c r="B64" t="str">
        <f>'Library Prep'!$K75 &amp; ""</f>
        <v/>
      </c>
      <c r="C64" t="str">
        <f>'Library Prep'!$D75 &amp; ""</f>
        <v/>
      </c>
    </row>
    <row r="65" spans="1:3">
      <c r="A65" t="str">
        <f>'Library Prep'!$B76 &amp; ""</f>
        <v/>
      </c>
      <c r="B65" t="str">
        <f>'Library Prep'!$K76 &amp; ""</f>
        <v/>
      </c>
      <c r="C65" t="str">
        <f>'Library Prep'!$D76 &amp; ""</f>
        <v/>
      </c>
    </row>
    <row r="66" spans="1:3">
      <c r="A66" t="str">
        <f>'Library Prep'!$B77 &amp; ""</f>
        <v/>
      </c>
      <c r="B66" t="str">
        <f>'Library Prep'!$K77 &amp; ""</f>
        <v/>
      </c>
      <c r="C66" t="str">
        <f>'Library Prep'!$D77 &amp; ""</f>
        <v/>
      </c>
    </row>
    <row r="67" spans="1:3">
      <c r="A67" t="str">
        <f>'Library Prep'!$B78 &amp; ""</f>
        <v/>
      </c>
      <c r="B67" t="str">
        <f>'Library Prep'!$K78 &amp; ""</f>
        <v/>
      </c>
      <c r="C67" t="str">
        <f>'Library Prep'!$D78 &amp; ""</f>
        <v/>
      </c>
    </row>
    <row r="68" spans="1:3">
      <c r="A68" t="str">
        <f>'Library Prep'!$B79 &amp; ""</f>
        <v/>
      </c>
      <c r="B68" t="str">
        <f>'Library Prep'!$K79 &amp; ""</f>
        <v/>
      </c>
      <c r="C68" t="str">
        <f>'Library Prep'!$D79 &amp; ""</f>
        <v/>
      </c>
    </row>
    <row r="69" spans="1:3">
      <c r="A69" t="str">
        <f>'Library Prep'!$B80 &amp; ""</f>
        <v/>
      </c>
      <c r="B69" t="str">
        <f>'Library Prep'!$K80 &amp; ""</f>
        <v/>
      </c>
      <c r="C69" t="str">
        <f>'Library Prep'!$D80 &amp; ""</f>
        <v/>
      </c>
    </row>
    <row r="70" spans="1:3">
      <c r="A70" t="str">
        <f>'Library Prep'!$B81 &amp; ""</f>
        <v/>
      </c>
      <c r="B70" t="str">
        <f>'Library Prep'!$K81 &amp; ""</f>
        <v/>
      </c>
      <c r="C70" t="str">
        <f>'Library Prep'!$D81 &amp; ""</f>
        <v/>
      </c>
    </row>
    <row r="71" spans="1:3">
      <c r="A71" t="str">
        <f>'Library Prep'!$B82 &amp; ""</f>
        <v/>
      </c>
      <c r="B71" t="str">
        <f>'Library Prep'!$K82 &amp; ""</f>
        <v/>
      </c>
      <c r="C71" t="str">
        <f>'Library Prep'!$D82 &amp; ""</f>
        <v/>
      </c>
    </row>
    <row r="72" spans="1:3">
      <c r="A72" t="str">
        <f>'Library Prep'!$B83 &amp; ""</f>
        <v/>
      </c>
      <c r="B72" t="str">
        <f>'Library Prep'!$K83 &amp; ""</f>
        <v/>
      </c>
      <c r="C72" t="str">
        <f>'Library Prep'!$D83 &amp; ""</f>
        <v/>
      </c>
    </row>
    <row r="73" spans="1:3">
      <c r="A73" t="str">
        <f>'Library Prep'!$B84 &amp; ""</f>
        <v/>
      </c>
      <c r="B73" t="str">
        <f>'Library Prep'!$K84 &amp; ""</f>
        <v/>
      </c>
      <c r="C73" t="str">
        <f>'Library Prep'!$D84 &amp; ""</f>
        <v/>
      </c>
    </row>
    <row r="74" spans="1:3">
      <c r="A74" t="str">
        <f>'Library Prep'!$B85 &amp; ""</f>
        <v/>
      </c>
      <c r="B74" t="str">
        <f>'Library Prep'!$K85 &amp; ""</f>
        <v/>
      </c>
      <c r="C74" t="str">
        <f>'Library Prep'!$D85 &amp; ""</f>
        <v/>
      </c>
    </row>
    <row r="75" spans="1:3">
      <c r="A75" t="str">
        <f>'Library Prep'!$B86 &amp; ""</f>
        <v/>
      </c>
      <c r="B75" t="str">
        <f>'Library Prep'!$K86 &amp; ""</f>
        <v/>
      </c>
      <c r="C75" t="str">
        <f>'Library Prep'!$D86 &amp; ""</f>
        <v/>
      </c>
    </row>
    <row r="76" spans="1:3">
      <c r="A76" t="str">
        <f>'Library Prep'!$B87 &amp; ""</f>
        <v/>
      </c>
      <c r="B76" t="str">
        <f>'Library Prep'!$K87 &amp; ""</f>
        <v/>
      </c>
      <c r="C76" t="str">
        <f>'Library Prep'!$D87 &amp; ""</f>
        <v/>
      </c>
    </row>
    <row r="77" spans="1:3">
      <c r="A77" t="str">
        <f>'Library Prep'!$B88 &amp; ""</f>
        <v/>
      </c>
      <c r="B77" t="str">
        <f>'Library Prep'!$K88 &amp; ""</f>
        <v/>
      </c>
      <c r="C77" t="str">
        <f>'Library Prep'!$D88 &amp; ""</f>
        <v/>
      </c>
    </row>
    <row r="78" spans="1:3">
      <c r="A78" t="str">
        <f>'Library Prep'!$B89 &amp; ""</f>
        <v/>
      </c>
      <c r="B78" t="str">
        <f>'Library Prep'!$K89 &amp; ""</f>
        <v/>
      </c>
      <c r="C78" t="str">
        <f>'Library Prep'!$D89 &amp; ""</f>
        <v/>
      </c>
    </row>
    <row r="79" spans="1:3">
      <c r="A79" t="str">
        <f>'Library Prep'!$B90 &amp; ""</f>
        <v/>
      </c>
      <c r="B79" t="str">
        <f>'Library Prep'!$K90 &amp; ""</f>
        <v/>
      </c>
      <c r="C79" t="str">
        <f>'Library Prep'!$D90 &amp; ""</f>
        <v/>
      </c>
    </row>
    <row r="80" spans="1:3">
      <c r="A80" t="str">
        <f>'Library Prep'!$B91 &amp; ""</f>
        <v/>
      </c>
      <c r="B80" t="str">
        <f>'Library Prep'!$K91 &amp; ""</f>
        <v/>
      </c>
      <c r="C80" t="str">
        <f>'Library Prep'!$D91 &amp; ""</f>
        <v/>
      </c>
    </row>
    <row r="81" spans="1:3">
      <c r="A81" t="str">
        <f>'Library Prep'!$B92 &amp; ""</f>
        <v/>
      </c>
      <c r="B81" t="str">
        <f>'Library Prep'!$K92 &amp; ""</f>
        <v/>
      </c>
      <c r="C81" t="str">
        <f>'Library Prep'!$D92 &amp; ""</f>
        <v/>
      </c>
    </row>
    <row r="82" spans="1:3">
      <c r="A82" t="str">
        <f>'Library Prep'!$B93 &amp; ""</f>
        <v/>
      </c>
      <c r="B82" t="str">
        <f>'Library Prep'!$K93 &amp; ""</f>
        <v/>
      </c>
      <c r="C82" t="str">
        <f>'Library Prep'!$D93 &amp; ""</f>
        <v/>
      </c>
    </row>
    <row r="83" spans="1:3">
      <c r="A83" t="str">
        <f>'Library Prep'!$B94 &amp; ""</f>
        <v/>
      </c>
      <c r="B83" t="str">
        <f>'Library Prep'!$K94 &amp; ""</f>
        <v/>
      </c>
      <c r="C83" t="str">
        <f>'Library Prep'!$D94 &amp; ""</f>
        <v/>
      </c>
    </row>
    <row r="84" spans="1:3">
      <c r="A84" t="str">
        <f>'Library Prep'!$B95 &amp; ""</f>
        <v/>
      </c>
      <c r="B84" t="str">
        <f>'Library Prep'!$K95 &amp; ""</f>
        <v/>
      </c>
      <c r="C84" t="str">
        <f>'Library Prep'!$D95 &amp; ""</f>
        <v/>
      </c>
    </row>
    <row r="85" spans="1:3">
      <c r="A85" t="str">
        <f>'Library Prep'!$B96 &amp; ""</f>
        <v/>
      </c>
      <c r="B85" t="str">
        <f>'Library Prep'!$K96 &amp; ""</f>
        <v/>
      </c>
      <c r="C85" t="str">
        <f>'Library Prep'!$D96 &amp; ""</f>
        <v/>
      </c>
    </row>
    <row r="86" spans="1:3">
      <c r="A86" t="str">
        <f>'Library Prep'!$B97 &amp; ""</f>
        <v/>
      </c>
      <c r="B86" t="str">
        <f>'Library Prep'!$K97 &amp; ""</f>
        <v/>
      </c>
      <c r="C86" t="str">
        <f>'Library Prep'!$D97 &amp; ""</f>
        <v/>
      </c>
    </row>
    <row r="87" spans="1:3">
      <c r="A87" t="str">
        <f>'Library Prep'!$B98 &amp; ""</f>
        <v/>
      </c>
      <c r="B87" t="str">
        <f>'Library Prep'!$K98 &amp; ""</f>
        <v/>
      </c>
      <c r="C87" t="str">
        <f>'Library Prep'!$D98 &amp; ""</f>
        <v/>
      </c>
    </row>
    <row r="88" spans="1:3">
      <c r="A88" t="str">
        <f>'Library Prep'!$B99 &amp; ""</f>
        <v/>
      </c>
      <c r="B88" t="str">
        <f>'Library Prep'!$K99 &amp; ""</f>
        <v/>
      </c>
      <c r="C88" t="str">
        <f>'Library Prep'!$D99 &amp; ""</f>
        <v/>
      </c>
    </row>
    <row r="89" spans="1:3">
      <c r="A89" t="str">
        <f>'Library Prep'!$B100 &amp; ""</f>
        <v/>
      </c>
      <c r="B89" t="str">
        <f>'Library Prep'!$K100 &amp; ""</f>
        <v/>
      </c>
      <c r="C89" t="str">
        <f>'Library Prep'!$D100 &amp; ""</f>
        <v/>
      </c>
    </row>
    <row r="90" spans="1:3">
      <c r="A90" t="str">
        <f>'Library Prep'!$B101 &amp; ""</f>
        <v/>
      </c>
      <c r="B90" t="str">
        <f>'Library Prep'!$K101 &amp; ""</f>
        <v/>
      </c>
      <c r="C90" t="str">
        <f>'Library Prep'!$D101 &amp; ""</f>
        <v/>
      </c>
    </row>
    <row r="91" spans="1:3">
      <c r="A91" t="str">
        <f>'Library Prep'!$B102 &amp; ""</f>
        <v/>
      </c>
      <c r="B91" t="str">
        <f>'Library Prep'!$K102 &amp; ""</f>
        <v/>
      </c>
      <c r="C91" t="str">
        <f>'Library Prep'!$D102 &amp; ""</f>
        <v/>
      </c>
    </row>
    <row r="92" spans="1:3">
      <c r="A92" t="str">
        <f>'Library Prep'!$B103 &amp; ""</f>
        <v/>
      </c>
      <c r="B92" t="str">
        <f>'Library Prep'!$K103 &amp; ""</f>
        <v/>
      </c>
      <c r="C92" t="str">
        <f>'Library Prep'!$D103 &amp; ""</f>
        <v/>
      </c>
    </row>
    <row r="93" spans="1:3">
      <c r="A93" t="str">
        <f>'Library Prep'!$B104 &amp; ""</f>
        <v/>
      </c>
      <c r="B93" t="str">
        <f>'Library Prep'!$K104 &amp; ""</f>
        <v/>
      </c>
      <c r="C93" t="str">
        <f>'Library Prep'!$D104 &amp; ""</f>
        <v/>
      </c>
    </row>
    <row r="94" spans="1:3">
      <c r="A94" t="str">
        <f>'Library Prep'!$B105 &amp; ""</f>
        <v/>
      </c>
      <c r="B94" t="str">
        <f>'Library Prep'!$K105 &amp; ""</f>
        <v/>
      </c>
      <c r="C94" t="str">
        <f>'Library Prep'!$D105 &amp; ""</f>
        <v/>
      </c>
    </row>
    <row r="95" spans="1:3">
      <c r="A95" t="str">
        <f>'Library Prep'!$B106 &amp; ""</f>
        <v/>
      </c>
      <c r="B95" t="str">
        <f>'Library Prep'!$K106 &amp; ""</f>
        <v/>
      </c>
      <c r="C95" t="str">
        <f>'Library Prep'!$D106 &amp; ""</f>
        <v/>
      </c>
    </row>
    <row r="96" spans="1:3">
      <c r="A96" t="str">
        <f>'Library Prep'!$B107 &amp; ""</f>
        <v/>
      </c>
      <c r="B96" t="str">
        <f>'Library Prep'!$K107 &amp; ""</f>
        <v/>
      </c>
      <c r="C96" t="str">
        <f>'Library Prep'!$D107 &amp; ""</f>
        <v/>
      </c>
    </row>
    <row r="97" spans="1:3">
      <c r="A97" t="str">
        <f>'Library Prep'!$B108 &amp; ""</f>
        <v/>
      </c>
      <c r="B97" t="str">
        <f>'Library Prep'!$K108 &amp; ""</f>
        <v/>
      </c>
      <c r="C97" t="str">
        <f>'Library Prep'!$D108 &amp; ""</f>
        <v/>
      </c>
    </row>
    <row r="98" spans="1:3">
      <c r="A98" t="str">
        <f>'Library Prep'!$B109 &amp; ""</f>
        <v/>
      </c>
      <c r="B98" t="str">
        <f>'Library Prep'!$K109 &amp; ""</f>
        <v/>
      </c>
      <c r="C98" t="str">
        <f>'Library Prep'!$D109 &amp; ""</f>
        <v/>
      </c>
    </row>
    <row r="99" spans="1:3">
      <c r="A99" t="str">
        <f>'Library Prep'!$B110 &amp; ""</f>
        <v/>
      </c>
      <c r="B99" t="str">
        <f>'Library Prep'!$K110 &amp; ""</f>
        <v/>
      </c>
      <c r="C99" t="str">
        <f>'Library Prep'!$D110 &amp; ""</f>
        <v/>
      </c>
    </row>
    <row r="100" spans="1:3">
      <c r="A100" t="str">
        <f>'Library Prep'!$B111 &amp; ""</f>
        <v/>
      </c>
      <c r="B100" t="str">
        <f>'Library Prep'!$K111 &amp; ""</f>
        <v/>
      </c>
      <c r="C100" t="str">
        <f>'Library Prep'!$D111 &amp; ""</f>
        <v/>
      </c>
    </row>
    <row r="101" spans="1:3">
      <c r="A101" t="str">
        <f>'Library Prep'!$B112 &amp; ""</f>
        <v/>
      </c>
      <c r="B101" t="str">
        <f>'Library Prep'!$K112 &amp; ""</f>
        <v/>
      </c>
      <c r="C101" t="str">
        <f>'Library Prep'!$D112 &amp; ""</f>
        <v/>
      </c>
    </row>
    <row r="102" spans="1:3">
      <c r="A102" t="str">
        <f>'Library Prep'!$B113 &amp; ""</f>
        <v/>
      </c>
      <c r="B102" t="str">
        <f>'Library Prep'!$K113 &amp; ""</f>
        <v/>
      </c>
      <c r="C102" t="str">
        <f>'Library Prep'!$D113 &amp; ""</f>
        <v/>
      </c>
    </row>
    <row r="103" spans="1:3">
      <c r="A103" t="str">
        <f>'Library Prep'!$B114 &amp; ""</f>
        <v/>
      </c>
      <c r="B103" t="str">
        <f>'Library Prep'!$K114 &amp; ""</f>
        <v/>
      </c>
      <c r="C103" t="str">
        <f>'Library Prep'!$D114 &amp; ""</f>
        <v/>
      </c>
    </row>
    <row r="104" spans="1:3">
      <c r="A104" t="str">
        <f>'Library Prep'!$B115 &amp; ""</f>
        <v/>
      </c>
      <c r="B104" t="str">
        <f>'Library Prep'!$K115 &amp; ""</f>
        <v/>
      </c>
      <c r="C104" t="str">
        <f>'Library Prep'!$D115 &amp; ""</f>
        <v/>
      </c>
    </row>
    <row r="105" spans="1:3">
      <c r="A105" t="str">
        <f>'Library Prep'!$B116 &amp; ""</f>
        <v/>
      </c>
      <c r="B105" t="str">
        <f>'Library Prep'!$K116 &amp; ""</f>
        <v/>
      </c>
      <c r="C105" t="str">
        <f>'Library Prep'!$D116 &amp; ""</f>
        <v/>
      </c>
    </row>
    <row r="106" spans="1:3">
      <c r="A106" t="str">
        <f>'Library Prep'!$B117 &amp; ""</f>
        <v/>
      </c>
      <c r="B106" t="str">
        <f>'Library Prep'!$K117 &amp; ""</f>
        <v/>
      </c>
      <c r="C106" t="str">
        <f>'Library Prep'!$D117 &amp; ""</f>
        <v/>
      </c>
    </row>
    <row r="107" spans="1:3">
      <c r="A107" t="str">
        <f>'Library Prep'!$B118 &amp; ""</f>
        <v/>
      </c>
      <c r="B107" t="str">
        <f>'Library Prep'!$K118 &amp; ""</f>
        <v/>
      </c>
      <c r="C107" t="str">
        <f>'Library Prep'!$D118 &amp; ""</f>
        <v/>
      </c>
    </row>
    <row r="108" spans="1:3">
      <c r="A108" t="str">
        <f>'Library Prep'!$B119 &amp; ""</f>
        <v/>
      </c>
      <c r="B108" t="str">
        <f>'Library Prep'!$K119 &amp; ""</f>
        <v/>
      </c>
      <c r="C108" t="str">
        <f>'Library Prep'!$D119 &amp; ""</f>
        <v/>
      </c>
    </row>
    <row r="109" spans="1:3">
      <c r="A109" t="str">
        <f>'Library Prep'!$B120 &amp; ""</f>
        <v/>
      </c>
      <c r="B109" t="str">
        <f>'Library Prep'!$K120 &amp; ""</f>
        <v/>
      </c>
      <c r="C109" t="str">
        <f>'Library Prep'!$D120 &amp; ""</f>
        <v/>
      </c>
    </row>
    <row r="110" spans="1:3">
      <c r="A110" t="str">
        <f>'Library Prep'!$B121 &amp; ""</f>
        <v/>
      </c>
      <c r="B110" t="str">
        <f>'Library Prep'!$K121 &amp; ""</f>
        <v/>
      </c>
      <c r="C110" t="str">
        <f>'Library Prep'!$D121 &amp; ""</f>
        <v/>
      </c>
    </row>
    <row r="111" spans="1:3">
      <c r="A111" t="str">
        <f>'Library Prep'!$B122 &amp; ""</f>
        <v/>
      </c>
      <c r="B111" t="str">
        <f>'Library Prep'!$K122 &amp; ""</f>
        <v/>
      </c>
      <c r="C111" t="str">
        <f>'Library Prep'!$D122 &amp; ""</f>
        <v/>
      </c>
    </row>
    <row r="112" spans="1:3">
      <c r="A112" t="str">
        <f>'Library Prep'!$B123 &amp; ""</f>
        <v/>
      </c>
      <c r="B112" t="str">
        <f>'Library Prep'!$K123 &amp; ""</f>
        <v/>
      </c>
      <c r="C112" t="str">
        <f>'Library Prep'!$D123 &amp; ""</f>
        <v/>
      </c>
    </row>
    <row r="113" spans="1:3">
      <c r="A113" t="str">
        <f>'Library Prep'!$B124 &amp; ""</f>
        <v/>
      </c>
      <c r="B113" t="str">
        <f>'Library Prep'!$K124 &amp; ""</f>
        <v/>
      </c>
      <c r="C113" t="str">
        <f>'Library Prep'!$D124 &amp; ""</f>
        <v/>
      </c>
    </row>
    <row r="114" spans="1:3">
      <c r="A114" t="str">
        <f>'Library Prep'!$B125 &amp; ""</f>
        <v/>
      </c>
      <c r="B114" t="str">
        <f>'Library Prep'!$K125 &amp; ""</f>
        <v/>
      </c>
      <c r="C114" t="str">
        <f>'Library Prep'!$D125 &amp; ""</f>
        <v/>
      </c>
    </row>
    <row r="115" spans="1:3">
      <c r="A115" t="str">
        <f>'Library Prep'!$B126 &amp; ""</f>
        <v/>
      </c>
      <c r="B115" t="str">
        <f>'Library Prep'!$K126 &amp; ""</f>
        <v/>
      </c>
      <c r="C115" t="str">
        <f>'Library Prep'!$D126 &amp; ""</f>
        <v/>
      </c>
    </row>
    <row r="116" spans="1:3">
      <c r="A116" t="str">
        <f>'Library Prep'!$B127 &amp; ""</f>
        <v/>
      </c>
      <c r="B116" t="str">
        <f>'Library Prep'!$K127 &amp; ""</f>
        <v/>
      </c>
      <c r="C116" t="str">
        <f>'Library Prep'!$D127 &amp; ""</f>
        <v/>
      </c>
    </row>
    <row r="117" spans="1:3">
      <c r="A117" t="str">
        <f>'Library Prep'!$B128 &amp; ""</f>
        <v/>
      </c>
      <c r="B117" t="str">
        <f>'Library Prep'!$K128 &amp; ""</f>
        <v/>
      </c>
      <c r="C117" t="str">
        <f>'Library Prep'!$D128 &amp; ""</f>
        <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1351"/>
  <sheetViews>
    <sheetView zoomScale="115" zoomScaleNormal="115" workbookViewId="0">
      <pane ySplit="16" topLeftCell="A59" activePane="bottomLeft" state="frozen"/>
      <selection pane="bottomLeft" activeCell="E3" sqref="E3"/>
    </sheetView>
  </sheetViews>
  <sheetFormatPr defaultColWidth="19.5703125" defaultRowHeight="14.45"/>
  <cols>
    <col min="1" max="1" width="20.28515625" customWidth="1"/>
    <col min="2" max="2" width="23.28515625" customWidth="1"/>
    <col min="3" max="3" width="18" customWidth="1"/>
    <col min="4" max="4" width="10.42578125" bestFit="1" customWidth="1"/>
    <col min="5" max="5" width="16.7109375" customWidth="1"/>
    <col min="6" max="6" width="16.42578125" bestFit="1" customWidth="1"/>
    <col min="7" max="7" width="27.42578125" customWidth="1"/>
    <col min="8" max="8" width="14.28515625" bestFit="1" customWidth="1"/>
    <col min="9" max="9" width="19.28515625" bestFit="1" customWidth="1"/>
    <col min="10" max="10" width="14.42578125" customWidth="1"/>
    <col min="11" max="11" width="13" customWidth="1"/>
  </cols>
  <sheetData>
    <row r="1" spans="1:18">
      <c r="A1" s="98" t="s">
        <v>284</v>
      </c>
      <c r="B1" s="99" t="str">
        <f>'Library Prep'!C2</f>
        <v>M3235-25-009</v>
      </c>
      <c r="F1" s="129"/>
      <c r="M1" s="285" t="s">
        <v>285</v>
      </c>
      <c r="N1" s="286"/>
      <c r="O1" s="286"/>
      <c r="P1" s="287"/>
    </row>
    <row r="2" spans="1:18" ht="15" customHeight="1">
      <c r="A2" s="100" t="s">
        <v>286</v>
      </c>
      <c r="B2" s="101">
        <f>'Library Prep'!C7</f>
        <v>45484</v>
      </c>
      <c r="F2" s="134"/>
      <c r="M2" s="296" t="s">
        <v>287</v>
      </c>
      <c r="N2" s="297"/>
      <c r="O2" s="297"/>
      <c r="P2" s="298"/>
      <c r="Q2" s="36"/>
      <c r="R2" s="36"/>
    </row>
    <row r="3" spans="1:18" ht="96.75" customHeight="1" thickBot="1">
      <c r="A3" s="186" t="s">
        <v>288</v>
      </c>
      <c r="B3" s="187" t="str">
        <f>'Library Prep'!C5</f>
        <v>300c MiSeq v2</v>
      </c>
      <c r="M3" s="296"/>
      <c r="N3" s="297"/>
      <c r="O3" s="297"/>
      <c r="P3" s="298"/>
      <c r="Q3" s="36"/>
      <c r="R3" s="36"/>
    </row>
    <row r="4" spans="1:18" ht="15" customHeight="1" thickBot="1">
      <c r="A4" s="32"/>
      <c r="M4" s="299" t="s">
        <v>289</v>
      </c>
      <c r="N4" s="300"/>
      <c r="O4" s="300"/>
      <c r="P4" s="301"/>
      <c r="Q4" s="36"/>
      <c r="R4" s="36"/>
    </row>
    <row r="5" spans="1:18" ht="14.65" customHeight="1">
      <c r="A5" s="315" t="s">
        <v>290</v>
      </c>
      <c r="B5" s="279" t="s">
        <v>291</v>
      </c>
      <c r="C5" s="280"/>
      <c r="D5" s="281"/>
      <c r="E5" s="281" t="s">
        <v>292</v>
      </c>
      <c r="F5" s="280" t="s">
        <v>293</v>
      </c>
      <c r="G5" s="280"/>
      <c r="H5" s="280"/>
      <c r="I5" s="281"/>
      <c r="J5" s="288" t="s">
        <v>294</v>
      </c>
      <c r="K5" s="288" t="s">
        <v>295</v>
      </c>
      <c r="M5" s="302"/>
      <c r="N5" s="300"/>
      <c r="O5" s="300"/>
      <c r="P5" s="301"/>
      <c r="Q5" s="36"/>
      <c r="R5" s="36"/>
    </row>
    <row r="6" spans="1:18" ht="15" customHeight="1" thickBot="1">
      <c r="A6" s="316"/>
      <c r="B6" s="282"/>
      <c r="C6" s="283"/>
      <c r="D6" s="284"/>
      <c r="E6" s="284"/>
      <c r="F6" s="283"/>
      <c r="G6" s="283"/>
      <c r="H6" s="283"/>
      <c r="I6" s="284"/>
      <c r="J6" s="289"/>
      <c r="K6" s="289"/>
      <c r="M6" s="303" t="s">
        <v>296</v>
      </c>
      <c r="N6" s="304"/>
      <c r="O6" s="304"/>
      <c r="P6" s="305"/>
    </row>
    <row r="7" spans="1:18" ht="15.75" customHeight="1">
      <c r="A7" s="316"/>
      <c r="B7" s="177" t="s">
        <v>297</v>
      </c>
      <c r="C7" s="175" t="s">
        <v>298</v>
      </c>
      <c r="D7" s="178" t="s">
        <v>299</v>
      </c>
      <c r="E7" s="175" t="s">
        <v>300</v>
      </c>
      <c r="F7" s="173" t="s">
        <v>301</v>
      </c>
      <c r="G7" s="132" t="s">
        <v>302</v>
      </c>
      <c r="H7" s="174" t="s">
        <v>298</v>
      </c>
      <c r="I7" s="174" t="s">
        <v>303</v>
      </c>
      <c r="J7" s="290"/>
      <c r="K7" s="289"/>
      <c r="M7" s="306"/>
      <c r="N7" s="307"/>
      <c r="O7" s="307"/>
      <c r="P7" s="308"/>
      <c r="Q7" s="36"/>
      <c r="R7" s="36"/>
    </row>
    <row r="8" spans="1:18" ht="33" customHeight="1" thickBot="1">
      <c r="A8" s="316"/>
      <c r="B8" s="137" t="s">
        <v>304</v>
      </c>
      <c r="C8" s="138" t="s">
        <v>305</v>
      </c>
      <c r="D8" s="139" t="s">
        <v>306</v>
      </c>
      <c r="E8" s="138" t="s">
        <v>307</v>
      </c>
      <c r="F8" s="176" t="s">
        <v>308</v>
      </c>
      <c r="G8" s="137" t="s">
        <v>309</v>
      </c>
      <c r="H8" s="137" t="s">
        <v>310</v>
      </c>
      <c r="I8" s="137" t="s">
        <v>309</v>
      </c>
      <c r="J8" s="171" t="s">
        <v>311</v>
      </c>
      <c r="K8" s="312"/>
      <c r="M8" s="321" t="s">
        <v>312</v>
      </c>
      <c r="N8" s="322"/>
      <c r="O8" s="322"/>
      <c r="P8" s="323"/>
      <c r="Q8" s="36"/>
      <c r="R8" s="36"/>
    </row>
    <row r="9" spans="1:18" ht="24" customHeight="1" thickBot="1">
      <c r="A9" s="317"/>
      <c r="B9" s="293">
        <f>IF(NOT(ISERROR(FIND("MiSeq", $B$3))), 'Library Prep'!$H$142, IF(NOT(ISERROR(FIND("MiniSeq", $B$3))), 'Library Prep'!$H$181, "NA"))</f>
        <v>890</v>
      </c>
      <c r="C9" s="294"/>
      <c r="D9" s="294"/>
      <c r="E9" s="183" t="str">
        <f>IF(AND(ISERROR(FIND("MiSeq", $B$3)), ISERROR(FIND("MiniSeq", $B$3)), ISERROR(FIND("NextSeq", $B$3))), IF(LEN('Library Prep'!$H$167)=0, "Value not listed", 'Library Prep'!$H$167), "NA")</f>
        <v>NA</v>
      </c>
      <c r="F9" s="319">
        <f>IF(NOT(ISERROR(FIND("MiSeq",$B$3))),'Library Prep'!$H$144,IF(NOT(ISERROR(FIND("MiniSeq",$B$3))),'Library Prep'!$H$183,IF(NOT(ISERROR(FIND("NextSeq",$B$3))),"NA",'Library Prep'!$H$163)))</f>
        <v>0.94</v>
      </c>
      <c r="G9" s="319"/>
      <c r="H9" s="319"/>
      <c r="I9" s="320"/>
      <c r="J9" s="185">
        <f>IF(NOT(ISERROR(FIND("MiSeq",$B$3))),'Library Prep'!$H$143,IF(NOT(ISERROR(FIND("MiniSeq",$B$3))),'Library Prep'!$H$182,IF(NOT(ISERROR(FIND("NextSeq",$B$3))),"NA",'Library Prep'!$H$166)))</f>
        <v>0.93</v>
      </c>
      <c r="K9" s="172">
        <f>IF(NOT(ISERROR(FIND("MiSeq",$B$3))),'Library Prep'!$H$145/1000,IF(NOT(ISERROR(FIND("MiniSeq",$B$3))),'Library Prep'!$H$184/1000,IF(NOT(ISERROR(FIND("NextSeq",$B$3))),"NA",'Library Prep'!$H$168)))</f>
        <v>8.9990000000000006</v>
      </c>
      <c r="L9" s="170"/>
      <c r="M9" s="170"/>
      <c r="N9" s="57"/>
      <c r="O9" s="57"/>
      <c r="P9" s="57"/>
      <c r="Q9" s="36"/>
      <c r="R9" s="36"/>
    </row>
    <row r="10" spans="1:18" ht="15" thickBot="1">
      <c r="A10" s="33"/>
      <c r="B10" s="34"/>
      <c r="C10" s="34"/>
      <c r="D10" s="34"/>
      <c r="E10" s="179"/>
      <c r="F10" s="34"/>
      <c r="M10" s="36"/>
      <c r="N10" s="36"/>
      <c r="O10" s="35"/>
      <c r="P10" s="35"/>
      <c r="Q10" s="36"/>
      <c r="R10" s="36"/>
    </row>
    <row r="11" spans="1:18" s="35" customFormat="1">
      <c r="A11" s="309" t="s">
        <v>313</v>
      </c>
      <c r="B11" s="45" t="s">
        <v>314</v>
      </c>
      <c r="C11" s="45" t="s">
        <v>315</v>
      </c>
      <c r="D11" s="45" t="s">
        <v>316</v>
      </c>
      <c r="E11" s="102" t="s">
        <v>317</v>
      </c>
      <c r="F11" s="46" t="s">
        <v>318</v>
      </c>
      <c r="G11" s="136"/>
      <c r="H11"/>
      <c r="I11"/>
      <c r="K11" s="36"/>
      <c r="L11" s="36"/>
      <c r="M11"/>
      <c r="N11"/>
      <c r="O11"/>
      <c r="P11"/>
    </row>
    <row r="12" spans="1:18" s="35" customFormat="1">
      <c r="A12" s="310"/>
      <c r="B12" s="313" t="s">
        <v>319</v>
      </c>
      <c r="C12" s="313" t="s">
        <v>320</v>
      </c>
      <c r="D12" s="313" t="s">
        <v>321</v>
      </c>
      <c r="E12" s="313" t="s">
        <v>321</v>
      </c>
      <c r="F12" s="291" t="s">
        <v>319</v>
      </c>
      <c r="G12" s="318"/>
      <c r="J12" s="36"/>
      <c r="K12" s="36"/>
      <c r="L12" s="36"/>
      <c r="M12"/>
      <c r="N12"/>
      <c r="O12"/>
      <c r="P12"/>
    </row>
    <row r="13" spans="1:18" ht="15" customHeight="1" thickBot="1">
      <c r="A13" s="311"/>
      <c r="B13" s="314"/>
      <c r="C13" s="314"/>
      <c r="D13" s="314"/>
      <c r="E13" s="314"/>
      <c r="F13" s="292"/>
      <c r="G13" s="318"/>
      <c r="K13" s="135"/>
    </row>
    <row r="14" spans="1:18" ht="14.65" customHeight="1">
      <c r="K14" s="135"/>
      <c r="M14" s="96"/>
    </row>
    <row r="15" spans="1:18" ht="15" customHeight="1" thickBot="1">
      <c r="I15" s="188"/>
      <c r="K15" s="135"/>
    </row>
    <row r="16" spans="1:18" ht="32.65" customHeight="1" thickBot="1">
      <c r="A16" s="39" t="s">
        <v>322</v>
      </c>
      <c r="B16" s="40" t="s">
        <v>22</v>
      </c>
      <c r="C16" s="40" t="s">
        <v>283</v>
      </c>
      <c r="D16" s="40" t="s">
        <v>323</v>
      </c>
      <c r="E16" s="40" t="s">
        <v>324</v>
      </c>
      <c r="F16" s="40" t="s">
        <v>325</v>
      </c>
      <c r="G16" s="40" t="s">
        <v>326</v>
      </c>
      <c r="H16" s="133" t="s">
        <v>327</v>
      </c>
      <c r="I16" s="189" t="s">
        <v>328</v>
      </c>
      <c r="K16" s="151">
        <v>1</v>
      </c>
    </row>
    <row r="17" spans="1:9">
      <c r="A17" s="57"/>
      <c r="B17" s="57"/>
      <c r="C17" s="57"/>
      <c r="D17" s="57"/>
      <c r="E17" s="57"/>
      <c r="F17" s="152"/>
      <c r="G17" s="155"/>
      <c r="H17" s="97">
        <f>G17*F17/100</f>
        <v>0</v>
      </c>
      <c r="I17" s="49">
        <f>IF(LEN('Library Prep'!$E13)=0, 0, ($H17*LEFT($B$3,3)/('Library Prep'!$E13*1000000*K$16)))</f>
        <v>0</v>
      </c>
    </row>
    <row r="18" spans="1:9">
      <c r="A18" s="57"/>
      <c r="B18" s="57"/>
      <c r="C18" s="57"/>
      <c r="D18" s="57"/>
      <c r="E18" s="57"/>
      <c r="F18" s="152"/>
      <c r="G18" s="155"/>
      <c r="H18" s="97">
        <f t="shared" ref="H18:H81" si="0">G18*F18/100</f>
        <v>0</v>
      </c>
      <c r="I18" s="49">
        <f>IF(LEN('Library Prep'!$E14)=0, 0, ($H18*LEFT($B$3,3)/('Library Prep'!$E14*1000000*K$16)))</f>
        <v>0</v>
      </c>
    </row>
    <row r="19" spans="1:9">
      <c r="A19" s="57"/>
      <c r="B19" s="57"/>
      <c r="C19" s="57"/>
      <c r="D19" s="57"/>
      <c r="E19" s="57"/>
      <c r="F19" s="152"/>
      <c r="G19" s="155"/>
      <c r="H19" s="97">
        <f t="shared" si="0"/>
        <v>0</v>
      </c>
      <c r="I19" s="49">
        <f>IF(LEN('Library Prep'!$E15)=0, 0, ($H19*LEFT($B$3,3)/('Library Prep'!$E15*1000000*K$16)))</f>
        <v>0</v>
      </c>
    </row>
    <row r="20" spans="1:9">
      <c r="A20" s="57"/>
      <c r="B20" s="57"/>
      <c r="C20" s="57"/>
      <c r="D20" s="57"/>
      <c r="E20" s="57"/>
      <c r="F20" s="152"/>
      <c r="G20" s="155"/>
      <c r="H20" s="97">
        <f t="shared" si="0"/>
        <v>0</v>
      </c>
      <c r="I20" s="49">
        <f>IF(LEN('Library Prep'!$E16)=0, 0, ($H20*LEFT($B$3,3)/('Library Prep'!$E16*1000000*K$16)))</f>
        <v>0</v>
      </c>
    </row>
    <row r="21" spans="1:9">
      <c r="A21" s="57"/>
      <c r="B21" s="57"/>
      <c r="C21" s="57"/>
      <c r="D21" s="57"/>
      <c r="E21" s="57"/>
      <c r="F21" s="152"/>
      <c r="G21" s="155"/>
      <c r="H21" s="97">
        <f t="shared" si="0"/>
        <v>0</v>
      </c>
      <c r="I21" s="49">
        <f>IF(LEN('Library Prep'!$E17)=0, 0, ($H21*LEFT($B$3,3)/('Library Prep'!$E17*1000000*K$16)))</f>
        <v>0</v>
      </c>
    </row>
    <row r="22" spans="1:9">
      <c r="A22" s="57"/>
      <c r="B22" s="57"/>
      <c r="C22" s="57"/>
      <c r="D22" s="57"/>
      <c r="E22" s="57"/>
      <c r="F22" s="152"/>
      <c r="G22" s="155"/>
      <c r="H22" s="97">
        <f t="shared" si="0"/>
        <v>0</v>
      </c>
      <c r="I22" s="49">
        <f>IF(LEN('Library Prep'!$E18)=0, 0, ($H22*LEFT($B$3,3)/('Library Prep'!$E18*1000000*K$16)))</f>
        <v>0</v>
      </c>
    </row>
    <row r="23" spans="1:9">
      <c r="A23" s="57"/>
      <c r="B23" s="57"/>
      <c r="C23" s="57"/>
      <c r="D23" s="57"/>
      <c r="E23" s="57"/>
      <c r="F23" s="152"/>
      <c r="G23" s="155"/>
      <c r="H23" s="97">
        <f t="shared" si="0"/>
        <v>0</v>
      </c>
      <c r="I23" s="49">
        <f>IF(LEN('Library Prep'!$E19)=0, 0, ($H23*LEFT($B$3,3)/('Library Prep'!$E19*1000000*K$16)))</f>
        <v>0</v>
      </c>
    </row>
    <row r="24" spans="1:9">
      <c r="A24" s="57"/>
      <c r="B24" s="57"/>
      <c r="C24" s="57"/>
      <c r="D24" s="57"/>
      <c r="E24" s="57"/>
      <c r="F24" s="152"/>
      <c r="G24" s="155"/>
      <c r="H24" s="97">
        <f t="shared" si="0"/>
        <v>0</v>
      </c>
      <c r="I24" s="49">
        <f>IF(LEN('Library Prep'!$E20)=0, 0, ($H24*LEFT($B$3,3)/('Library Prep'!$E20*1000000*K$16)))</f>
        <v>0</v>
      </c>
    </row>
    <row r="25" spans="1:9">
      <c r="A25" s="57"/>
      <c r="B25" s="57"/>
      <c r="C25" s="57"/>
      <c r="D25" s="57"/>
      <c r="E25" s="57"/>
      <c r="F25" s="152"/>
      <c r="G25" s="155"/>
      <c r="H25" s="97">
        <f t="shared" si="0"/>
        <v>0</v>
      </c>
      <c r="I25" s="49">
        <f>IF(LEN('Library Prep'!$E21)=0, 0, ($H25*LEFT($B$3,3)/('Library Prep'!$E21*1000000*K$16)))</f>
        <v>0</v>
      </c>
    </row>
    <row r="26" spans="1:9">
      <c r="A26" s="57"/>
      <c r="B26" s="57"/>
      <c r="C26" s="57"/>
      <c r="D26" s="57"/>
      <c r="E26" s="57"/>
      <c r="F26" s="152"/>
      <c r="G26" s="155"/>
      <c r="H26" s="97">
        <f t="shared" si="0"/>
        <v>0</v>
      </c>
      <c r="I26" s="49">
        <f>IF(LEN('Library Prep'!$E22)=0, 0, ($H26*LEFT($B$3,3)/('Library Prep'!$E22*1000000*K$16)))</f>
        <v>0</v>
      </c>
    </row>
    <row r="27" spans="1:9">
      <c r="A27" s="57"/>
      <c r="B27" s="57"/>
      <c r="C27" s="57"/>
      <c r="D27" s="57"/>
      <c r="E27" s="57"/>
      <c r="F27" s="152"/>
      <c r="G27" s="155"/>
      <c r="H27" s="97">
        <f t="shared" si="0"/>
        <v>0</v>
      </c>
      <c r="I27" s="49">
        <f>IF(LEN('Library Prep'!$E23)=0, 0, ($H27*LEFT($B$3,3)/('Library Prep'!$E23*1000000*K$16)))</f>
        <v>0</v>
      </c>
    </row>
    <row r="28" spans="1:9">
      <c r="A28" s="57"/>
      <c r="B28" s="57"/>
      <c r="C28" s="57"/>
      <c r="D28" s="57"/>
      <c r="E28" s="57"/>
      <c r="F28" s="152"/>
      <c r="G28" s="155"/>
      <c r="H28" s="97">
        <f t="shared" si="0"/>
        <v>0</v>
      </c>
      <c r="I28" s="49">
        <f>IF(LEN('Library Prep'!$E24)=0, 0, ($H28*LEFT($B$3,3)/('Library Prep'!$E24*1000000*K$16)))</f>
        <v>0</v>
      </c>
    </row>
    <row r="29" spans="1:9">
      <c r="A29" s="57"/>
      <c r="B29" s="57"/>
      <c r="C29" s="57"/>
      <c r="D29" s="57"/>
      <c r="E29" s="57"/>
      <c r="F29" s="152"/>
      <c r="G29" s="155"/>
      <c r="H29" s="97">
        <f t="shared" si="0"/>
        <v>0</v>
      </c>
      <c r="I29" s="49">
        <f>IF(LEN('Library Prep'!$E25)=0, 0, ($H29*LEFT($B$3,3)/('Library Prep'!$E25*1000000*K$16)))</f>
        <v>0</v>
      </c>
    </row>
    <row r="30" spans="1:9">
      <c r="A30" s="57"/>
      <c r="B30" s="57"/>
      <c r="C30" s="57"/>
      <c r="D30" s="57"/>
      <c r="E30" s="57"/>
      <c r="F30" s="152"/>
      <c r="G30" s="155"/>
      <c r="H30" s="97">
        <f t="shared" si="0"/>
        <v>0</v>
      </c>
      <c r="I30" s="49">
        <f>IF(LEN('Library Prep'!$E26)=0, 0, ($H30*LEFT($B$3,3)/('Library Prep'!$E26*1000000*K$16)))</f>
        <v>0</v>
      </c>
    </row>
    <row r="31" spans="1:9">
      <c r="A31" s="57"/>
      <c r="B31" s="57"/>
      <c r="C31" s="57"/>
      <c r="D31" s="57"/>
      <c r="E31" s="57"/>
      <c r="F31" s="152"/>
      <c r="G31" s="155"/>
      <c r="H31" s="97">
        <f t="shared" si="0"/>
        <v>0</v>
      </c>
      <c r="I31" s="49">
        <f>IF(LEN('Library Prep'!$E27)=0, 0, ($H31*LEFT($B$3,3)/('Library Prep'!$E27*1000000*K$16)))</f>
        <v>0</v>
      </c>
    </row>
    <row r="32" spans="1:9">
      <c r="A32" s="57"/>
      <c r="B32" s="57"/>
      <c r="C32" s="57"/>
      <c r="D32" s="57"/>
      <c r="E32" s="57"/>
      <c r="F32" s="152"/>
      <c r="G32" s="155"/>
      <c r="H32" s="97">
        <f t="shared" si="0"/>
        <v>0</v>
      </c>
      <c r="I32" s="49">
        <f>IF(LEN('Library Prep'!$E28)=0, 0, ($H32*LEFT($B$3,3)/('Library Prep'!$E28*1000000*K$16)))</f>
        <v>0</v>
      </c>
    </row>
    <row r="33" spans="1:9">
      <c r="A33" s="57"/>
      <c r="B33" s="57"/>
      <c r="C33" s="57"/>
      <c r="D33" s="57"/>
      <c r="E33" s="57"/>
      <c r="F33" s="152"/>
      <c r="G33" s="155"/>
      <c r="H33" s="97">
        <f t="shared" si="0"/>
        <v>0</v>
      </c>
      <c r="I33" s="49">
        <f>IF(LEN('Library Prep'!$E29)=0, 0, ($H33*LEFT($B$3,3)/('Library Prep'!$E29*1000000*K$16)))</f>
        <v>0</v>
      </c>
    </row>
    <row r="34" spans="1:9">
      <c r="A34" s="57"/>
      <c r="B34" s="57"/>
      <c r="C34" s="57"/>
      <c r="D34" s="57"/>
      <c r="E34" s="57"/>
      <c r="F34" s="152"/>
      <c r="G34" s="155"/>
      <c r="H34" s="97">
        <f t="shared" si="0"/>
        <v>0</v>
      </c>
      <c r="I34" s="49">
        <f>IF(LEN('Library Prep'!$E30)=0, 0, ($H34*LEFT($B$3,3)/('Library Prep'!$E30*1000000*K$16)))</f>
        <v>0</v>
      </c>
    </row>
    <row r="35" spans="1:9">
      <c r="A35" s="57"/>
      <c r="B35" s="57"/>
      <c r="C35" s="57"/>
      <c r="D35" s="57"/>
      <c r="E35" s="57"/>
      <c r="F35" s="152"/>
      <c r="G35" s="155"/>
      <c r="H35" s="97">
        <f t="shared" si="0"/>
        <v>0</v>
      </c>
      <c r="I35" s="49">
        <f>IF(LEN('Library Prep'!$E31)=0, 0, ($H35*LEFT($B$3,3)/('Library Prep'!$E31*1000000*K$16)))</f>
        <v>0</v>
      </c>
    </row>
    <row r="36" spans="1:9">
      <c r="A36" s="57"/>
      <c r="B36" s="57"/>
      <c r="C36" s="57"/>
      <c r="D36" s="57"/>
      <c r="E36" s="57"/>
      <c r="F36" s="152"/>
      <c r="G36" s="155"/>
      <c r="H36" s="97">
        <f t="shared" si="0"/>
        <v>0</v>
      </c>
      <c r="I36" s="49">
        <f>IF(LEN('Library Prep'!$E32)=0, 0, ($H36*LEFT($B$3,3)/('Library Prep'!$E32*1000000*K$16)))</f>
        <v>0</v>
      </c>
    </row>
    <row r="37" spans="1:9">
      <c r="A37" s="57"/>
      <c r="B37" s="57"/>
      <c r="C37" s="57"/>
      <c r="D37" s="57"/>
      <c r="E37" s="57"/>
      <c r="F37" s="152"/>
      <c r="G37" s="155"/>
      <c r="H37" s="97">
        <f t="shared" si="0"/>
        <v>0</v>
      </c>
      <c r="I37" s="49">
        <f>IF(LEN('Library Prep'!$E33)=0, 0, ($H37*LEFT($B$3,3)/('Library Prep'!$E33*1000000*K$16)))</f>
        <v>0</v>
      </c>
    </row>
    <row r="38" spans="1:9" ht="15" thickBot="1">
      <c r="A38" s="57"/>
      <c r="B38" s="57"/>
      <c r="C38" s="57"/>
      <c r="D38" s="57"/>
      <c r="E38" s="57"/>
      <c r="F38" s="152"/>
      <c r="G38" s="155"/>
      <c r="H38" s="97">
        <f t="shared" si="0"/>
        <v>0</v>
      </c>
      <c r="I38" s="49">
        <f>IF(LEN('Library Prep'!$E34)=0, 0, ($H38*LEFT($B$3,3)/('Library Prep'!$E34*1000000*K$16)))</f>
        <v>0</v>
      </c>
    </row>
    <row r="39" spans="1:9" ht="15" thickBot="1">
      <c r="A39" s="41"/>
      <c r="B39" s="42"/>
      <c r="C39" s="42"/>
      <c r="D39" s="42"/>
      <c r="E39" s="42"/>
      <c r="F39" s="153"/>
      <c r="G39" s="155"/>
      <c r="H39" s="97">
        <f t="shared" si="0"/>
        <v>0</v>
      </c>
      <c r="I39" s="49">
        <f>IF(LEN('Library Prep'!$E35)=0, 0, ($H39*LEFT($B$3,3)/('Library Prep'!$E35*1000000*K$16)))</f>
        <v>0</v>
      </c>
    </row>
    <row r="40" spans="1:9" ht="15" thickBot="1">
      <c r="A40" s="41"/>
      <c r="B40" s="42"/>
      <c r="C40" s="42"/>
      <c r="D40" s="42"/>
      <c r="E40" s="42"/>
      <c r="F40" s="153"/>
      <c r="G40" s="155"/>
      <c r="H40" s="97">
        <f t="shared" si="0"/>
        <v>0</v>
      </c>
      <c r="I40" s="49">
        <f>IF(LEN('Library Prep'!$E36)=0, 0, ($H40*LEFT($B$3,3)/('Library Prep'!$E36*1000000*K$16)))</f>
        <v>0</v>
      </c>
    </row>
    <row r="41" spans="1:9" ht="15" thickBot="1">
      <c r="A41" s="41"/>
      <c r="B41" s="42"/>
      <c r="C41" s="42"/>
      <c r="D41" s="42"/>
      <c r="E41" s="42"/>
      <c r="F41" s="153"/>
      <c r="G41" s="155"/>
      <c r="H41" s="97">
        <f t="shared" si="0"/>
        <v>0</v>
      </c>
      <c r="I41" s="49">
        <f>IF(LEN('Library Prep'!$E37)=0, 0, ($H41*LEFT($B$3,3)/('Library Prep'!$E37*1000000*K$16)))</f>
        <v>0</v>
      </c>
    </row>
    <row r="42" spans="1:9" ht="15" thickBot="1">
      <c r="A42" s="41"/>
      <c r="B42" s="42"/>
      <c r="C42" s="42"/>
      <c r="D42" s="42"/>
      <c r="E42" s="42"/>
      <c r="F42" s="153"/>
      <c r="G42" s="155"/>
      <c r="H42" s="97">
        <f t="shared" si="0"/>
        <v>0</v>
      </c>
      <c r="I42" s="49">
        <f>IF(LEN('Library Prep'!$E38)=0, 0, ($H42*LEFT($B$3,3)/('Library Prep'!$E38*1000000*K$16)))</f>
        <v>0</v>
      </c>
    </row>
    <row r="43" spans="1:9" ht="15" thickBot="1">
      <c r="A43" s="41"/>
      <c r="B43" s="42"/>
      <c r="C43" s="42"/>
      <c r="D43" s="42"/>
      <c r="E43" s="42"/>
      <c r="F43" s="153"/>
      <c r="G43" s="156"/>
      <c r="H43" s="97">
        <f t="shared" si="0"/>
        <v>0</v>
      </c>
      <c r="I43" s="49">
        <f>IF(LEN('Library Prep'!$E39)=0, 0, ($H43*LEFT($B$3,3)/('Library Prep'!$E39*1000000*K$16)))</f>
        <v>0</v>
      </c>
    </row>
    <row r="44" spans="1:9" ht="15" thickBot="1">
      <c r="A44" s="41"/>
      <c r="B44" s="42"/>
      <c r="C44" s="42"/>
      <c r="D44" s="42"/>
      <c r="E44" s="42"/>
      <c r="F44" s="153"/>
      <c r="G44" s="156"/>
      <c r="H44" s="97">
        <f t="shared" si="0"/>
        <v>0</v>
      </c>
      <c r="I44" s="49">
        <f>IF(LEN('Library Prep'!$E40)=0, 0, ($H44*LEFT($B$3,3)/('Library Prep'!$E40*1000000*K$16)))</f>
        <v>0</v>
      </c>
    </row>
    <row r="45" spans="1:9" ht="15" thickBot="1">
      <c r="A45" s="41"/>
      <c r="B45" s="42"/>
      <c r="C45" s="42"/>
      <c r="D45" s="42"/>
      <c r="E45" s="42"/>
      <c r="F45" s="153"/>
      <c r="G45" s="156"/>
      <c r="H45" s="97">
        <f t="shared" si="0"/>
        <v>0</v>
      </c>
      <c r="I45" s="49">
        <f>IF(LEN('Library Prep'!$E41)=0, 0, ($H45*LEFT($B$3,3)/('Library Prep'!$E41*1000000*K$16)))</f>
        <v>0</v>
      </c>
    </row>
    <row r="46" spans="1:9" ht="15" thickBot="1">
      <c r="A46" s="41"/>
      <c r="B46" s="42"/>
      <c r="C46" s="42"/>
      <c r="D46" s="42"/>
      <c r="E46" s="42"/>
      <c r="F46" s="153"/>
      <c r="G46" s="156"/>
      <c r="H46" s="97">
        <f t="shared" si="0"/>
        <v>0</v>
      </c>
      <c r="I46" s="49">
        <f>IF(LEN('Library Prep'!$E42)=0, 0, ($H46*LEFT($B$3,3)/('Library Prep'!$E42*1000000*K$16)))</f>
        <v>0</v>
      </c>
    </row>
    <row r="47" spans="1:9" ht="15" thickBot="1">
      <c r="A47" s="41"/>
      <c r="B47" s="42"/>
      <c r="C47" s="42"/>
      <c r="D47" s="42"/>
      <c r="E47" s="42"/>
      <c r="F47" s="153"/>
      <c r="G47" s="156"/>
      <c r="H47" s="97">
        <f t="shared" si="0"/>
        <v>0</v>
      </c>
      <c r="I47" s="49">
        <f>IF(LEN('Library Prep'!$E43)=0, 0, ($H47*LEFT($B$3,3)/('Library Prep'!$E43*1000000*K$16)))</f>
        <v>0</v>
      </c>
    </row>
    <row r="48" spans="1:9" ht="15" thickBot="1">
      <c r="A48" s="41"/>
      <c r="B48" s="42"/>
      <c r="C48" s="42"/>
      <c r="D48" s="42"/>
      <c r="E48" s="42"/>
      <c r="F48" s="153"/>
      <c r="G48" s="156"/>
      <c r="H48" s="97">
        <f t="shared" si="0"/>
        <v>0</v>
      </c>
      <c r="I48" s="49">
        <f>IF(LEN('Library Prep'!$E44)=0, 0, ($H48*LEFT($B$3,3)/('Library Prep'!$E44*1000000*K$16)))</f>
        <v>0</v>
      </c>
    </row>
    <row r="49" spans="1:9" ht="15" thickBot="1">
      <c r="A49" s="41"/>
      <c r="B49" s="42"/>
      <c r="C49" s="42"/>
      <c r="D49" s="42"/>
      <c r="E49" s="42"/>
      <c r="F49" s="153"/>
      <c r="G49" s="156"/>
      <c r="H49" s="97">
        <f t="shared" si="0"/>
        <v>0</v>
      </c>
      <c r="I49" s="49">
        <f>IF(LEN('Library Prep'!$E45)=0, 0, ($H49*LEFT($B$3,3)/('Library Prep'!$E45*1000000*K$16)))</f>
        <v>0</v>
      </c>
    </row>
    <row r="50" spans="1:9" ht="15" thickBot="1">
      <c r="A50" s="41"/>
      <c r="B50" s="42"/>
      <c r="C50" s="42"/>
      <c r="D50" s="42"/>
      <c r="E50" s="42"/>
      <c r="F50" s="153"/>
      <c r="G50" s="156"/>
      <c r="H50" s="97">
        <f t="shared" si="0"/>
        <v>0</v>
      </c>
      <c r="I50" s="49">
        <f>IF(LEN('Library Prep'!$E46)=0, 0, ($H50*LEFT($B$3,3)/('Library Prep'!$E46*1000000*K$16)))</f>
        <v>0</v>
      </c>
    </row>
    <row r="51" spans="1:9" ht="15" thickBot="1">
      <c r="A51" s="41"/>
      <c r="B51" s="42"/>
      <c r="C51" s="42"/>
      <c r="D51" s="42"/>
      <c r="E51" s="42"/>
      <c r="F51" s="153"/>
      <c r="G51" s="156"/>
      <c r="H51" s="97">
        <f t="shared" si="0"/>
        <v>0</v>
      </c>
      <c r="I51" s="49">
        <f>IF(LEN('Library Prep'!$E47)=0, 0, ($H51*LEFT($B$3,3)/('Library Prep'!$E47*1000000*K$16)))</f>
        <v>0</v>
      </c>
    </row>
    <row r="52" spans="1:9" ht="15" thickBot="1">
      <c r="A52" s="41"/>
      <c r="B52" s="42"/>
      <c r="C52" s="42"/>
      <c r="D52" s="42"/>
      <c r="E52" s="42"/>
      <c r="F52" s="153"/>
      <c r="G52" s="156"/>
      <c r="H52" s="97">
        <f t="shared" si="0"/>
        <v>0</v>
      </c>
      <c r="I52" s="49">
        <f>IF(LEN('Library Prep'!$E48)=0, 0, ($H52*LEFT($B$3,3)/('Library Prep'!$E48*1000000*K$16)))</f>
        <v>0</v>
      </c>
    </row>
    <row r="53" spans="1:9" ht="15" thickBot="1">
      <c r="A53" s="41"/>
      <c r="B53" s="42"/>
      <c r="C53" s="42"/>
      <c r="D53" s="42"/>
      <c r="E53" s="42"/>
      <c r="F53" s="153"/>
      <c r="G53" s="156"/>
      <c r="H53" s="97">
        <f t="shared" si="0"/>
        <v>0</v>
      </c>
      <c r="I53" s="49">
        <f>IF(LEN('Library Prep'!$E49)=0, 0, ($H53*LEFT($B$3,3)/('Library Prep'!$E49*1000000*K$16)))</f>
        <v>0</v>
      </c>
    </row>
    <row r="54" spans="1:9" ht="15" thickBot="1">
      <c r="A54" s="41"/>
      <c r="B54" s="42"/>
      <c r="C54" s="42"/>
      <c r="D54" s="42"/>
      <c r="E54" s="42"/>
      <c r="F54" s="153"/>
      <c r="G54" s="156"/>
      <c r="H54" s="97">
        <f t="shared" si="0"/>
        <v>0</v>
      </c>
      <c r="I54" s="49">
        <f>IF(LEN('Library Prep'!$E50)=0, 0, ($H54*LEFT($B$3,3)/('Library Prep'!$E50*1000000*K$16)))</f>
        <v>0</v>
      </c>
    </row>
    <row r="55" spans="1:9" ht="15" thickBot="1">
      <c r="A55" s="41"/>
      <c r="B55" s="42"/>
      <c r="C55" s="42"/>
      <c r="D55" s="42"/>
      <c r="E55" s="42"/>
      <c r="F55" s="153"/>
      <c r="G55" s="156"/>
      <c r="H55" s="97">
        <f t="shared" si="0"/>
        <v>0</v>
      </c>
      <c r="I55" s="49">
        <f>IF(LEN('Library Prep'!$E51)=0, 0, ($H55*LEFT($B$3,3)/('Library Prep'!$E51*1000000*K$16)))</f>
        <v>0</v>
      </c>
    </row>
    <row r="56" spans="1:9" ht="15" thickBot="1">
      <c r="A56" s="41"/>
      <c r="B56" s="42"/>
      <c r="C56" s="42"/>
      <c r="D56" s="42"/>
      <c r="E56" s="42"/>
      <c r="F56" s="153"/>
      <c r="G56" s="156"/>
      <c r="H56" s="97">
        <f t="shared" si="0"/>
        <v>0</v>
      </c>
      <c r="I56" s="49">
        <f>IF(LEN('Library Prep'!$E52)=0, 0, ($H56*LEFT($B$3,3)/('Library Prep'!$E52*1000000*K$16)))</f>
        <v>0</v>
      </c>
    </row>
    <row r="57" spans="1:9" ht="15" thickBot="1">
      <c r="A57" s="41"/>
      <c r="B57" s="42"/>
      <c r="C57" s="42"/>
      <c r="D57" s="42"/>
      <c r="E57" s="42"/>
      <c r="F57" s="153"/>
      <c r="G57" s="156"/>
      <c r="H57" s="97">
        <f t="shared" si="0"/>
        <v>0</v>
      </c>
      <c r="I57" s="49">
        <f>IF(LEN('Library Prep'!$E53)=0, 0, ($H57*LEFT($B$3,3)/('Library Prep'!$E53*1000000*K$16)))</f>
        <v>0</v>
      </c>
    </row>
    <row r="58" spans="1:9" ht="15" thickBot="1">
      <c r="A58" s="41"/>
      <c r="B58" s="42"/>
      <c r="C58" s="42"/>
      <c r="D58" s="42"/>
      <c r="E58" s="42"/>
      <c r="F58" s="153"/>
      <c r="G58" s="156"/>
      <c r="H58" s="97">
        <f t="shared" si="0"/>
        <v>0</v>
      </c>
      <c r="I58" s="49">
        <f>IF(LEN('Library Prep'!$E54)=0, 0, ($H58*LEFT($B$3,3)/('Library Prep'!$E54*1000000*K$16)))</f>
        <v>0</v>
      </c>
    </row>
    <row r="59" spans="1:9" ht="15" thickBot="1">
      <c r="A59" s="41"/>
      <c r="B59" s="42"/>
      <c r="C59" s="42"/>
      <c r="D59" s="42"/>
      <c r="E59" s="42"/>
      <c r="F59" s="153"/>
      <c r="G59" s="156"/>
      <c r="H59" s="97">
        <f t="shared" si="0"/>
        <v>0</v>
      </c>
      <c r="I59" s="49">
        <f>IF(LEN('Library Prep'!$E55)=0, 0, ($H59*LEFT($B$3,3)/('Library Prep'!$E55*1000000*K$16)))</f>
        <v>0</v>
      </c>
    </row>
    <row r="60" spans="1:9" ht="15" thickBot="1">
      <c r="A60" s="41"/>
      <c r="B60" s="42"/>
      <c r="C60" s="42"/>
      <c r="D60" s="42"/>
      <c r="E60" s="42"/>
      <c r="F60" s="153"/>
      <c r="G60" s="156"/>
      <c r="H60" s="97">
        <f t="shared" si="0"/>
        <v>0</v>
      </c>
      <c r="I60" s="49">
        <f>IF(LEN('Library Prep'!$E56)=0, 0, ($H60*LEFT($B$3,3)/('Library Prep'!$E56*1000000*K$16)))</f>
        <v>0</v>
      </c>
    </row>
    <row r="61" spans="1:9" ht="15" thickBot="1">
      <c r="A61" s="41"/>
      <c r="B61" s="42"/>
      <c r="C61" s="42"/>
      <c r="D61" s="42"/>
      <c r="E61" s="42"/>
      <c r="F61" s="153"/>
      <c r="G61" s="156"/>
      <c r="H61" s="97">
        <f t="shared" si="0"/>
        <v>0</v>
      </c>
      <c r="I61" s="49">
        <f>IF(LEN('Library Prep'!$E57)=0, 0, ($H61*LEFT($B$3,3)/('Library Prep'!$E57*1000000*K$16)))</f>
        <v>0</v>
      </c>
    </row>
    <row r="62" spans="1:9" ht="15" thickBot="1">
      <c r="A62" s="41"/>
      <c r="B62" s="42"/>
      <c r="C62" s="42"/>
      <c r="D62" s="42"/>
      <c r="E62" s="42"/>
      <c r="F62" s="153"/>
      <c r="G62" s="156"/>
      <c r="H62" s="97">
        <f t="shared" si="0"/>
        <v>0</v>
      </c>
      <c r="I62" s="49">
        <f>IF(LEN('Library Prep'!$E58)=0, 0, ($H62*LEFT($B$3,3)/('Library Prep'!$E58*1000000*K$16)))</f>
        <v>0</v>
      </c>
    </row>
    <row r="63" spans="1:9" ht="15" thickBot="1">
      <c r="A63" s="41"/>
      <c r="B63" s="42"/>
      <c r="C63" s="42"/>
      <c r="D63" s="42"/>
      <c r="E63" s="42"/>
      <c r="F63" s="153"/>
      <c r="G63" s="156"/>
      <c r="H63" s="97">
        <f t="shared" si="0"/>
        <v>0</v>
      </c>
      <c r="I63" s="49">
        <f>IF(LEN('Library Prep'!$E59)=0, 0, ($H63*LEFT($B$3,3)/('Library Prep'!$E59*1000000*K$16)))</f>
        <v>0</v>
      </c>
    </row>
    <row r="64" spans="1:9" ht="15" thickBot="1">
      <c r="A64" s="41"/>
      <c r="B64" s="42"/>
      <c r="C64" s="42"/>
      <c r="D64" s="42"/>
      <c r="E64" s="42"/>
      <c r="F64" s="153"/>
      <c r="G64" s="156"/>
      <c r="H64" s="97">
        <f t="shared" si="0"/>
        <v>0</v>
      </c>
      <c r="I64" s="49">
        <f>IF(LEN('Library Prep'!$E60)=0, 0, ($H64*LEFT($B$3,3)/('Library Prep'!$E60*1000000*K$16)))</f>
        <v>0</v>
      </c>
    </row>
    <row r="65" spans="1:9" ht="15" thickBot="1">
      <c r="A65" s="41"/>
      <c r="B65" s="42"/>
      <c r="C65" s="42"/>
      <c r="D65" s="42"/>
      <c r="E65" s="42"/>
      <c r="F65" s="153"/>
      <c r="G65" s="156"/>
      <c r="H65" s="97">
        <f t="shared" si="0"/>
        <v>0</v>
      </c>
      <c r="I65" s="49">
        <f>IF(LEN('Library Prep'!$E61)=0, 0, ($H65*LEFT($B$3,3)/('Library Prep'!$E61*1000000*K$16)))</f>
        <v>0</v>
      </c>
    </row>
    <row r="66" spans="1:9" ht="15" thickBot="1">
      <c r="A66" s="41"/>
      <c r="B66" s="42"/>
      <c r="C66" s="42"/>
      <c r="D66" s="42"/>
      <c r="E66" s="42"/>
      <c r="F66" s="153"/>
      <c r="G66" s="156"/>
      <c r="H66" s="97">
        <f t="shared" si="0"/>
        <v>0</v>
      </c>
      <c r="I66" s="49">
        <f>IF(LEN('Library Prep'!$E62)=0, 0, ($H66*LEFT($B$3,3)/('Library Prep'!$E62*1000000*K$16)))</f>
        <v>0</v>
      </c>
    </row>
    <row r="67" spans="1:9" ht="15" thickBot="1">
      <c r="A67" s="41"/>
      <c r="B67" s="42"/>
      <c r="C67" s="42"/>
      <c r="D67" s="42"/>
      <c r="E67" s="42"/>
      <c r="F67" s="153"/>
      <c r="G67" s="156"/>
      <c r="H67" s="97">
        <f t="shared" si="0"/>
        <v>0</v>
      </c>
      <c r="I67" s="49">
        <f>IF(LEN('Library Prep'!$E63)=0, 0, ($H67*LEFT($B$3,3)/('Library Prep'!$E63*1000000*K$16)))</f>
        <v>0</v>
      </c>
    </row>
    <row r="68" spans="1:9" ht="15" thickBot="1">
      <c r="A68" s="41"/>
      <c r="B68" s="42"/>
      <c r="C68" s="42"/>
      <c r="D68" s="42"/>
      <c r="E68" s="42"/>
      <c r="F68" s="153"/>
      <c r="G68" s="156"/>
      <c r="H68" s="97">
        <f t="shared" si="0"/>
        <v>0</v>
      </c>
      <c r="I68" s="49">
        <f>IF(LEN('Library Prep'!$E64)=0, 0, ($H68*LEFT($B$3,3)/('Library Prep'!$E64*1000000*K$16)))</f>
        <v>0</v>
      </c>
    </row>
    <row r="69" spans="1:9" ht="15" thickBot="1">
      <c r="A69" s="41"/>
      <c r="B69" s="42"/>
      <c r="C69" s="42"/>
      <c r="D69" s="42"/>
      <c r="E69" s="42"/>
      <c r="F69" s="153"/>
      <c r="G69" s="156"/>
      <c r="H69" s="97">
        <f t="shared" si="0"/>
        <v>0</v>
      </c>
      <c r="I69" s="49">
        <f>IF(LEN('Library Prep'!$E65)=0, 0, ($H69*LEFT($B$3,3)/('Library Prep'!$E65*1000000*K$16)))</f>
        <v>0</v>
      </c>
    </row>
    <row r="70" spans="1:9" ht="15" thickBot="1">
      <c r="A70" s="41"/>
      <c r="B70" s="42"/>
      <c r="C70" s="42"/>
      <c r="D70" s="42"/>
      <c r="E70" s="42"/>
      <c r="F70" s="153"/>
      <c r="G70" s="156"/>
      <c r="H70" s="97">
        <f t="shared" si="0"/>
        <v>0</v>
      </c>
      <c r="I70" s="49">
        <f>IF(LEN('Library Prep'!$E66)=0, 0, ($H70*LEFT($B$3,3)/('Library Prep'!$E66*1000000*K$16)))</f>
        <v>0</v>
      </c>
    </row>
    <row r="71" spans="1:9" ht="15" thickBot="1">
      <c r="A71" s="41"/>
      <c r="B71" s="42"/>
      <c r="C71" s="42"/>
      <c r="D71" s="42"/>
      <c r="E71" s="42"/>
      <c r="F71" s="153"/>
      <c r="G71" s="156"/>
      <c r="H71" s="97">
        <f t="shared" si="0"/>
        <v>0</v>
      </c>
      <c r="I71" s="49">
        <f>IF(LEN('Library Prep'!$E67)=0, 0, ($H71*LEFT($B$3,3)/('Library Prep'!$E67*1000000*K$16)))</f>
        <v>0</v>
      </c>
    </row>
    <row r="72" spans="1:9" ht="15" thickBot="1">
      <c r="A72" s="41"/>
      <c r="B72" s="42"/>
      <c r="C72" s="42"/>
      <c r="D72" s="42"/>
      <c r="E72" s="42"/>
      <c r="F72" s="153"/>
      <c r="G72" s="156"/>
      <c r="H72" s="97">
        <f t="shared" si="0"/>
        <v>0</v>
      </c>
      <c r="I72" s="49">
        <f>IF(LEN('Library Prep'!$E68)=0, 0, ($H72*LEFT($B$3,3)/('Library Prep'!$E68*1000000*K$16)))</f>
        <v>0</v>
      </c>
    </row>
    <row r="73" spans="1:9" ht="15" thickBot="1">
      <c r="A73" s="41"/>
      <c r="B73" s="42"/>
      <c r="C73" s="42"/>
      <c r="D73" s="42"/>
      <c r="E73" s="42"/>
      <c r="F73" s="153"/>
      <c r="G73" s="156"/>
      <c r="H73" s="97">
        <f t="shared" si="0"/>
        <v>0</v>
      </c>
      <c r="I73" s="49">
        <f>IF(LEN('Library Prep'!$E69)=0, 0, ($H73*LEFT($B$3,3)/('Library Prep'!$E69*1000000*K$16)))</f>
        <v>0</v>
      </c>
    </row>
    <row r="74" spans="1:9" ht="15" thickBot="1">
      <c r="A74" s="41"/>
      <c r="B74" s="42"/>
      <c r="C74" s="42"/>
      <c r="D74" s="42"/>
      <c r="E74" s="42"/>
      <c r="F74" s="153"/>
      <c r="G74" s="156"/>
      <c r="H74" s="97">
        <f t="shared" si="0"/>
        <v>0</v>
      </c>
      <c r="I74" s="49">
        <f>IF(LEN('Library Prep'!$E70)=0, 0, ($H74*LEFT($B$3,3)/('Library Prep'!$E70*1000000*K$16)))</f>
        <v>0</v>
      </c>
    </row>
    <row r="75" spans="1:9" ht="15" thickBot="1">
      <c r="A75" s="41"/>
      <c r="B75" s="42"/>
      <c r="C75" s="42"/>
      <c r="D75" s="42"/>
      <c r="E75" s="42"/>
      <c r="F75" s="153"/>
      <c r="G75" s="156"/>
      <c r="H75" s="97">
        <f t="shared" si="0"/>
        <v>0</v>
      </c>
      <c r="I75" s="49">
        <f>IF(LEN('Library Prep'!$E71)=0, 0, ($H75*LEFT($B$3,3)/('Library Prep'!$E71*1000000*K$16)))</f>
        <v>0</v>
      </c>
    </row>
    <row r="76" spans="1:9" ht="15" thickBot="1">
      <c r="A76" s="41"/>
      <c r="B76" s="42"/>
      <c r="C76" s="42"/>
      <c r="D76" s="42"/>
      <c r="E76" s="42"/>
      <c r="F76" s="153"/>
      <c r="G76" s="156"/>
      <c r="H76" s="97">
        <f t="shared" si="0"/>
        <v>0</v>
      </c>
      <c r="I76" s="49">
        <f>IF(LEN('Library Prep'!$E72)=0, 0, ($H76*LEFT($B$3,3)/('Library Prep'!$E72*1000000*K$16)))</f>
        <v>0</v>
      </c>
    </row>
    <row r="77" spans="1:9" ht="15" thickBot="1">
      <c r="A77" s="41"/>
      <c r="B77" s="42"/>
      <c r="C77" s="42"/>
      <c r="D77" s="42"/>
      <c r="E77" s="42"/>
      <c r="F77" s="153"/>
      <c r="G77" s="156"/>
      <c r="H77" s="97">
        <f t="shared" si="0"/>
        <v>0</v>
      </c>
      <c r="I77" s="49">
        <f>IF(LEN('Library Prep'!$E73)=0, 0, ($H77*LEFT($B$3,3)/('Library Prep'!$E73*1000000*K$16)))</f>
        <v>0</v>
      </c>
    </row>
    <row r="78" spans="1:9" ht="15" thickBot="1">
      <c r="A78" s="41"/>
      <c r="B78" s="42"/>
      <c r="C78" s="42"/>
      <c r="D78" s="42"/>
      <c r="E78" s="42"/>
      <c r="F78" s="153"/>
      <c r="G78" s="156"/>
      <c r="H78" s="97">
        <f t="shared" si="0"/>
        <v>0</v>
      </c>
      <c r="I78" s="49">
        <f>IF(LEN('Library Prep'!$E74)=0, 0, ($H78*LEFT($B$3,3)/('Library Prep'!$E74*1000000*K$16)))</f>
        <v>0</v>
      </c>
    </row>
    <row r="79" spans="1:9" ht="15" thickBot="1">
      <c r="A79" s="41"/>
      <c r="B79" s="42"/>
      <c r="C79" s="42"/>
      <c r="D79" s="42"/>
      <c r="E79" s="42"/>
      <c r="F79" s="153"/>
      <c r="G79" s="156"/>
      <c r="H79" s="97">
        <f t="shared" si="0"/>
        <v>0</v>
      </c>
      <c r="I79" s="49">
        <f>IF(LEN('Library Prep'!$E75)=0, 0, ($H79*LEFT($B$3,3)/('Library Prep'!$E75*1000000*K$16)))</f>
        <v>0</v>
      </c>
    </row>
    <row r="80" spans="1:9" ht="15" thickBot="1">
      <c r="A80" s="41"/>
      <c r="B80" s="42"/>
      <c r="C80" s="42"/>
      <c r="D80" s="42"/>
      <c r="E80" s="42"/>
      <c r="F80" s="153"/>
      <c r="G80" s="156"/>
      <c r="H80" s="97">
        <f t="shared" si="0"/>
        <v>0</v>
      </c>
      <c r="I80" s="49">
        <f>IF(LEN('Library Prep'!$E76)=0, 0, ($H80*LEFT($B$3,3)/('Library Prep'!$E76*1000000*K$16)))</f>
        <v>0</v>
      </c>
    </row>
    <row r="81" spans="1:9" ht="15" thickBot="1">
      <c r="A81" s="41"/>
      <c r="B81" s="42"/>
      <c r="C81" s="42"/>
      <c r="D81" s="42"/>
      <c r="E81" s="42"/>
      <c r="F81" s="153"/>
      <c r="G81" s="156"/>
      <c r="H81" s="97">
        <f t="shared" si="0"/>
        <v>0</v>
      </c>
      <c r="I81" s="49">
        <f>IF(LEN('Library Prep'!$E77)=0, 0, ($H81*LEFT($B$3,3)/('Library Prep'!$E77*1000000*K$16)))</f>
        <v>0</v>
      </c>
    </row>
    <row r="82" spans="1:9" ht="15" thickBot="1">
      <c r="A82" s="41"/>
      <c r="B82" s="42"/>
      <c r="C82" s="42"/>
      <c r="D82" s="42"/>
      <c r="E82" s="42"/>
      <c r="F82" s="153"/>
      <c r="G82" s="156"/>
      <c r="H82" s="97">
        <f t="shared" ref="H82:H132" si="1">G82*F82/100</f>
        <v>0</v>
      </c>
      <c r="I82" s="49">
        <f>IF(LEN('Library Prep'!$E78)=0, 0, ($H82*LEFT($B$3,3)/('Library Prep'!$E78*1000000*K$16)))</f>
        <v>0</v>
      </c>
    </row>
    <row r="83" spans="1:9" ht="15" thickBot="1">
      <c r="A83" s="41"/>
      <c r="B83" s="42"/>
      <c r="C83" s="42"/>
      <c r="D83" s="42"/>
      <c r="E83" s="42"/>
      <c r="F83" s="153"/>
      <c r="G83" s="156"/>
      <c r="H83" s="97">
        <f t="shared" si="1"/>
        <v>0</v>
      </c>
      <c r="I83" s="49">
        <f>IF(LEN('Library Prep'!$E79)=0, 0, ($H83*LEFT($B$3,3)/('Library Prep'!$E79*1000000*K$16)))</f>
        <v>0</v>
      </c>
    </row>
    <row r="84" spans="1:9" ht="15" thickBot="1">
      <c r="A84" s="41"/>
      <c r="B84" s="42"/>
      <c r="C84" s="42"/>
      <c r="D84" s="42"/>
      <c r="E84" s="42"/>
      <c r="F84" s="153"/>
      <c r="G84" s="156"/>
      <c r="H84" s="97">
        <f t="shared" si="1"/>
        <v>0</v>
      </c>
      <c r="I84" s="49">
        <f>IF(LEN('Library Prep'!$E80)=0, 0, ($H84*LEFT($B$3,3)/('Library Prep'!$E80*1000000*K$16)))</f>
        <v>0</v>
      </c>
    </row>
    <row r="85" spans="1:9" ht="15" thickBot="1">
      <c r="A85" s="41"/>
      <c r="B85" s="42"/>
      <c r="C85" s="42"/>
      <c r="D85" s="42"/>
      <c r="E85" s="42"/>
      <c r="F85" s="153"/>
      <c r="G85" s="156"/>
      <c r="H85" s="97">
        <f t="shared" si="1"/>
        <v>0</v>
      </c>
      <c r="I85" s="49">
        <f>IF(LEN('Library Prep'!$E81)=0, 0, ($H85*LEFT($B$3,3)/('Library Prep'!$E81*1000000*K$16)))</f>
        <v>0</v>
      </c>
    </row>
    <row r="86" spans="1:9" ht="15" thickBot="1">
      <c r="A86" s="41"/>
      <c r="B86" s="42"/>
      <c r="C86" s="42"/>
      <c r="D86" s="42"/>
      <c r="E86" s="42"/>
      <c r="F86" s="153"/>
      <c r="G86" s="156"/>
      <c r="H86" s="97">
        <f t="shared" si="1"/>
        <v>0</v>
      </c>
      <c r="I86" s="49">
        <f>IF(LEN('Library Prep'!$E82)=0, 0, ($H86*LEFT($B$3,3)/('Library Prep'!$E82*1000000*K$16)))</f>
        <v>0</v>
      </c>
    </row>
    <row r="87" spans="1:9" ht="15" thickBot="1">
      <c r="A87" s="41"/>
      <c r="B87" s="42"/>
      <c r="C87" s="42"/>
      <c r="D87" s="42"/>
      <c r="E87" s="42"/>
      <c r="F87" s="153"/>
      <c r="G87" s="156"/>
      <c r="H87" s="97">
        <f t="shared" si="1"/>
        <v>0</v>
      </c>
      <c r="I87" s="49">
        <f>IF(LEN('Library Prep'!$E83)=0, 0, ($H87*LEFT($B$3,3)/('Library Prep'!$E83*1000000*K$16)))</f>
        <v>0</v>
      </c>
    </row>
    <row r="88" spans="1:9" ht="15" thickBot="1">
      <c r="A88" s="41"/>
      <c r="B88" s="42"/>
      <c r="C88" s="42"/>
      <c r="D88" s="42"/>
      <c r="E88" s="42"/>
      <c r="F88" s="153"/>
      <c r="G88" s="156"/>
      <c r="H88" s="97">
        <f t="shared" si="1"/>
        <v>0</v>
      </c>
      <c r="I88" s="49">
        <f>IF(LEN('Library Prep'!$E84)=0, 0, ($H88*LEFT($B$3,3)/('Library Prep'!$E84*1000000*K$16)))</f>
        <v>0</v>
      </c>
    </row>
    <row r="89" spans="1:9" ht="15" thickBot="1">
      <c r="A89" s="41"/>
      <c r="B89" s="42"/>
      <c r="C89" s="42"/>
      <c r="D89" s="42"/>
      <c r="E89" s="42"/>
      <c r="F89" s="153"/>
      <c r="G89" s="156"/>
      <c r="H89" s="97">
        <f t="shared" si="1"/>
        <v>0</v>
      </c>
      <c r="I89" s="49">
        <f>IF(LEN('Library Prep'!$E85)=0, 0, ($H89*LEFT($B$3,3)/('Library Prep'!$E85*1000000*K$16)))</f>
        <v>0</v>
      </c>
    </row>
    <row r="90" spans="1:9" ht="15" thickBot="1">
      <c r="A90" s="41"/>
      <c r="B90" s="42"/>
      <c r="C90" s="42"/>
      <c r="D90" s="42"/>
      <c r="E90" s="42"/>
      <c r="F90" s="153"/>
      <c r="G90" s="156"/>
      <c r="H90" s="97">
        <f t="shared" si="1"/>
        <v>0</v>
      </c>
      <c r="I90" s="49">
        <f>IF(LEN('Library Prep'!$E86)=0, 0, ($H90*LEFT($B$3,3)/('Library Prep'!$E86*1000000*K$16)))</f>
        <v>0</v>
      </c>
    </row>
    <row r="91" spans="1:9" ht="15" thickBot="1">
      <c r="A91" s="41"/>
      <c r="B91" s="42"/>
      <c r="C91" s="42"/>
      <c r="D91" s="42"/>
      <c r="E91" s="42"/>
      <c r="F91" s="153"/>
      <c r="G91" s="156"/>
      <c r="H91" s="97">
        <f t="shared" si="1"/>
        <v>0</v>
      </c>
      <c r="I91" s="49">
        <f>IF(LEN('Library Prep'!$E87)=0, 0, ($H91*LEFT($B$3,3)/('Library Prep'!$E87*1000000*K$16)))</f>
        <v>0</v>
      </c>
    </row>
    <row r="92" spans="1:9" ht="15" thickBot="1">
      <c r="A92" s="41"/>
      <c r="B92" s="42"/>
      <c r="C92" s="42"/>
      <c r="D92" s="42"/>
      <c r="E92" s="42"/>
      <c r="F92" s="153"/>
      <c r="G92" s="156"/>
      <c r="H92" s="97">
        <f t="shared" si="1"/>
        <v>0</v>
      </c>
      <c r="I92" s="49">
        <f>IF(LEN('Library Prep'!$E88)=0, 0, ($H92*LEFT($B$3,3)/('Library Prep'!$E88*1000000*K$16)))</f>
        <v>0</v>
      </c>
    </row>
    <row r="93" spans="1:9" ht="15" thickBot="1">
      <c r="A93" s="41"/>
      <c r="B93" s="42"/>
      <c r="C93" s="42"/>
      <c r="D93" s="42"/>
      <c r="E93" s="42"/>
      <c r="F93" s="153"/>
      <c r="G93" s="156"/>
      <c r="H93" s="97">
        <f t="shared" si="1"/>
        <v>0</v>
      </c>
      <c r="I93" s="49">
        <f>IF(LEN('Library Prep'!$E89)=0, 0, ($H93*LEFT($B$3,3)/('Library Prep'!$E89*1000000*K$16)))</f>
        <v>0</v>
      </c>
    </row>
    <row r="94" spans="1:9" ht="15" thickBot="1">
      <c r="A94" s="41"/>
      <c r="B94" s="42"/>
      <c r="C94" s="42"/>
      <c r="D94" s="42"/>
      <c r="E94" s="42"/>
      <c r="F94" s="153"/>
      <c r="G94" s="156"/>
      <c r="H94" s="97">
        <f t="shared" si="1"/>
        <v>0</v>
      </c>
      <c r="I94" s="49">
        <f>IF(LEN('Library Prep'!$E90)=0, 0, ($H94*LEFT($B$3,3)/('Library Prep'!$E90*1000000*K$16)))</f>
        <v>0</v>
      </c>
    </row>
    <row r="95" spans="1:9" ht="15" thickBot="1">
      <c r="A95" s="41"/>
      <c r="B95" s="42"/>
      <c r="C95" s="42"/>
      <c r="D95" s="42"/>
      <c r="E95" s="42"/>
      <c r="F95" s="153"/>
      <c r="G95" s="156"/>
      <c r="H95" s="97">
        <f t="shared" si="1"/>
        <v>0</v>
      </c>
      <c r="I95" s="49">
        <f>IF(LEN('Library Prep'!$E91)=0, 0, ($H95*LEFT($B$3,3)/('Library Prep'!$E91*1000000*K$16)))</f>
        <v>0</v>
      </c>
    </row>
    <row r="96" spans="1:9" ht="15" thickBot="1">
      <c r="A96" s="41"/>
      <c r="B96" s="42"/>
      <c r="C96" s="42"/>
      <c r="D96" s="42"/>
      <c r="E96" s="42"/>
      <c r="F96" s="153"/>
      <c r="G96" s="156"/>
      <c r="H96" s="97">
        <f t="shared" si="1"/>
        <v>0</v>
      </c>
      <c r="I96" s="49">
        <f>IF(LEN('Library Prep'!$E92)=0, 0, ($H96*LEFT($B$3,3)/('Library Prep'!$E92*1000000*K$16)))</f>
        <v>0</v>
      </c>
    </row>
    <row r="97" spans="1:9" ht="15" thickBot="1">
      <c r="A97" s="41"/>
      <c r="B97" s="42"/>
      <c r="C97" s="42"/>
      <c r="D97" s="42"/>
      <c r="E97" s="42"/>
      <c r="F97" s="153"/>
      <c r="G97" s="156"/>
      <c r="H97" s="97">
        <f t="shared" si="1"/>
        <v>0</v>
      </c>
      <c r="I97" s="49">
        <f>IF(LEN('Library Prep'!$E93)=0, 0, ($H97*LEFT($B$3,3)/('Library Prep'!$E93*1000000*K$16)))</f>
        <v>0</v>
      </c>
    </row>
    <row r="98" spans="1:9" ht="15" thickBot="1">
      <c r="A98" s="41"/>
      <c r="B98" s="42"/>
      <c r="C98" s="42"/>
      <c r="D98" s="42"/>
      <c r="E98" s="42"/>
      <c r="F98" s="153"/>
      <c r="G98" s="156"/>
      <c r="H98" s="97">
        <f t="shared" si="1"/>
        <v>0</v>
      </c>
      <c r="I98" s="49">
        <f>IF(LEN('Library Prep'!$E94)=0, 0, ($H98*LEFT($B$3,3)/('Library Prep'!$E94*1000000*K$16)))</f>
        <v>0</v>
      </c>
    </row>
    <row r="99" spans="1:9" ht="15" thickBot="1">
      <c r="A99" s="41"/>
      <c r="B99" s="42"/>
      <c r="C99" s="42"/>
      <c r="D99" s="42"/>
      <c r="E99" s="42"/>
      <c r="F99" s="153"/>
      <c r="G99" s="156"/>
      <c r="H99" s="97">
        <f t="shared" si="1"/>
        <v>0</v>
      </c>
      <c r="I99" s="49">
        <f>IF(LEN('Library Prep'!$E95)=0, 0, ($H99*LEFT($B$3,3)/('Library Prep'!$E95*1000000*K$16)))</f>
        <v>0</v>
      </c>
    </row>
    <row r="100" spans="1:9" ht="15" thickBot="1">
      <c r="A100" s="41"/>
      <c r="B100" s="42"/>
      <c r="C100" s="42"/>
      <c r="D100" s="42"/>
      <c r="E100" s="42"/>
      <c r="F100" s="153"/>
      <c r="G100" s="156"/>
      <c r="H100" s="97">
        <f t="shared" si="1"/>
        <v>0</v>
      </c>
      <c r="I100" s="49">
        <f>IF(LEN('Library Prep'!$E96)=0, 0, ($H100*LEFT($B$3,3)/('Library Prep'!$E96*1000000*K$16)))</f>
        <v>0</v>
      </c>
    </row>
    <row r="101" spans="1:9" ht="15" thickBot="1">
      <c r="A101" s="41"/>
      <c r="B101" s="42"/>
      <c r="C101" s="42"/>
      <c r="D101" s="42"/>
      <c r="E101" s="42"/>
      <c r="F101" s="153"/>
      <c r="G101" s="156"/>
      <c r="H101" s="97">
        <f t="shared" si="1"/>
        <v>0</v>
      </c>
      <c r="I101" s="49">
        <f>IF(LEN('Library Prep'!$E97)=0, 0, ($H101*LEFT($B$3,3)/('Library Prep'!$E97*1000000*K$16)))</f>
        <v>0</v>
      </c>
    </row>
    <row r="102" spans="1:9" ht="15" thickBot="1">
      <c r="A102" s="41"/>
      <c r="B102" s="42"/>
      <c r="C102" s="42"/>
      <c r="D102" s="42"/>
      <c r="E102" s="42"/>
      <c r="F102" s="153"/>
      <c r="G102" s="156"/>
      <c r="H102" s="97">
        <f t="shared" si="1"/>
        <v>0</v>
      </c>
      <c r="I102" s="49">
        <f>IF(LEN('Library Prep'!$E98)=0, 0, ($H102*LEFT($B$3,3)/('Library Prep'!$E98*1000000*K$16)))</f>
        <v>0</v>
      </c>
    </row>
    <row r="103" spans="1:9" ht="15" thickBot="1">
      <c r="A103" s="41"/>
      <c r="B103" s="42"/>
      <c r="C103" s="42"/>
      <c r="D103" s="42"/>
      <c r="E103" s="42"/>
      <c r="F103" s="153"/>
      <c r="G103" s="156"/>
      <c r="H103" s="97">
        <f t="shared" si="1"/>
        <v>0</v>
      </c>
      <c r="I103" s="49">
        <f>IF(LEN('Library Prep'!$E99)=0, 0, ($H103*LEFT($B$3,3)/('Library Prep'!$E99*1000000*K$16)))</f>
        <v>0</v>
      </c>
    </row>
    <row r="104" spans="1:9" ht="15" thickBot="1">
      <c r="A104" s="41"/>
      <c r="B104" s="42"/>
      <c r="C104" s="42"/>
      <c r="D104" s="42"/>
      <c r="E104" s="42"/>
      <c r="F104" s="153"/>
      <c r="G104" s="156"/>
      <c r="H104" s="97">
        <f t="shared" si="1"/>
        <v>0</v>
      </c>
      <c r="I104" s="49">
        <f>IF(LEN('Library Prep'!$E100)=0, 0, ($H104*LEFT($B$3,3)/('Library Prep'!$E100*1000000*K$16)))</f>
        <v>0</v>
      </c>
    </row>
    <row r="105" spans="1:9" ht="15" thickBot="1">
      <c r="A105" s="41"/>
      <c r="B105" s="42"/>
      <c r="C105" s="42"/>
      <c r="D105" s="42"/>
      <c r="E105" s="42"/>
      <c r="F105" s="153"/>
      <c r="G105" s="156"/>
      <c r="H105" s="97">
        <f t="shared" si="1"/>
        <v>0</v>
      </c>
      <c r="I105" s="49">
        <f>IF(LEN('Library Prep'!$E101)=0, 0, ($H105*LEFT($B$3,3)/('Library Prep'!$E101*1000000*K$16)))</f>
        <v>0</v>
      </c>
    </row>
    <row r="106" spans="1:9" ht="15" thickBot="1">
      <c r="A106" s="41"/>
      <c r="B106" s="42"/>
      <c r="C106" s="42"/>
      <c r="D106" s="42"/>
      <c r="E106" s="42"/>
      <c r="F106" s="153"/>
      <c r="G106" s="156"/>
      <c r="H106" s="97">
        <f t="shared" si="1"/>
        <v>0</v>
      </c>
      <c r="I106" s="49">
        <f>IF(LEN('Library Prep'!$E102)=0, 0, ($H106*LEFT($B$3,3)/('Library Prep'!$E102*1000000*K$16)))</f>
        <v>0</v>
      </c>
    </row>
    <row r="107" spans="1:9" ht="15" thickBot="1">
      <c r="A107" s="41"/>
      <c r="B107" s="42"/>
      <c r="C107" s="42"/>
      <c r="D107" s="42"/>
      <c r="E107" s="42"/>
      <c r="F107" s="153"/>
      <c r="G107" s="156"/>
      <c r="H107" s="97">
        <f t="shared" si="1"/>
        <v>0</v>
      </c>
      <c r="I107" s="49">
        <f>IF(LEN('Library Prep'!$E103)=0, 0, ($H107*LEFT($B$3,3)/('Library Prep'!$E103*1000000*K$16)))</f>
        <v>0</v>
      </c>
    </row>
    <row r="108" spans="1:9" ht="15" thickBot="1">
      <c r="A108" s="41"/>
      <c r="B108" s="42"/>
      <c r="C108" s="42"/>
      <c r="D108" s="42"/>
      <c r="E108" s="42"/>
      <c r="F108" s="153"/>
      <c r="G108" s="156"/>
      <c r="H108" s="97">
        <f t="shared" si="1"/>
        <v>0</v>
      </c>
      <c r="I108" s="49">
        <f>IF(LEN('Library Prep'!$E104)=0, 0, ($H108*LEFT($B$3,3)/('Library Prep'!$E104*1000000*K$16)))</f>
        <v>0</v>
      </c>
    </row>
    <row r="109" spans="1:9" ht="15" thickBot="1">
      <c r="A109" s="41"/>
      <c r="B109" s="42"/>
      <c r="C109" s="42"/>
      <c r="D109" s="42"/>
      <c r="E109" s="42"/>
      <c r="F109" s="153"/>
      <c r="G109" s="156"/>
      <c r="H109" s="97">
        <f t="shared" si="1"/>
        <v>0</v>
      </c>
      <c r="I109" s="49">
        <f>IF(LEN('Library Prep'!$E105)=0, 0, ($H109*LEFT($B$3,3)/('Library Prep'!$E105*1000000*K$16)))</f>
        <v>0</v>
      </c>
    </row>
    <row r="110" spans="1:9" ht="15" thickBot="1">
      <c r="A110" s="41"/>
      <c r="B110" s="42"/>
      <c r="C110" s="42"/>
      <c r="D110" s="42"/>
      <c r="E110" s="42"/>
      <c r="F110" s="153"/>
      <c r="G110" s="156"/>
      <c r="H110" s="97">
        <f t="shared" si="1"/>
        <v>0</v>
      </c>
      <c r="I110" s="49">
        <f>IF(LEN('Library Prep'!$E106)=0, 0, ($H110*LEFT($B$3,3)/('Library Prep'!$E106*1000000*K$16)))</f>
        <v>0</v>
      </c>
    </row>
    <row r="111" spans="1:9" ht="15" thickBot="1">
      <c r="A111" s="41"/>
      <c r="B111" s="42"/>
      <c r="C111" s="42"/>
      <c r="D111" s="42"/>
      <c r="E111" s="42"/>
      <c r="F111" s="153"/>
      <c r="G111" s="156"/>
      <c r="H111" s="97">
        <f t="shared" si="1"/>
        <v>0</v>
      </c>
      <c r="I111" s="49">
        <f>IF(LEN('Library Prep'!$E107)=0, 0, ($H111*LEFT($B$3,3)/('Library Prep'!$E107*1000000*K$16)))</f>
        <v>0</v>
      </c>
    </row>
    <row r="112" spans="1:9" ht="15" thickBot="1">
      <c r="A112" s="41"/>
      <c r="B112" s="42"/>
      <c r="C112" s="42"/>
      <c r="D112" s="42"/>
      <c r="E112" s="42"/>
      <c r="F112" s="153"/>
      <c r="G112" s="156"/>
      <c r="H112" s="97">
        <f t="shared" si="1"/>
        <v>0</v>
      </c>
      <c r="I112" s="49">
        <f>IF(LEN('Library Prep'!$E108)=0, 0, ($H112*LEFT($B$3,3)/('Library Prep'!$E108*1000000*K$16)))</f>
        <v>0</v>
      </c>
    </row>
    <row r="113" spans="1:9" ht="15" thickBot="1">
      <c r="A113" s="41"/>
      <c r="B113" s="42"/>
      <c r="C113" s="42"/>
      <c r="D113" s="42"/>
      <c r="E113" s="42"/>
      <c r="F113" s="153"/>
      <c r="G113" s="156"/>
      <c r="H113" s="97">
        <f t="shared" si="1"/>
        <v>0</v>
      </c>
      <c r="I113" s="49">
        <f>IF(LEN('Library Prep'!$E109)=0, 0, ($H113*LEFT($B$3,3)/('Library Prep'!$E109*1000000*K$16)))</f>
        <v>0</v>
      </c>
    </row>
    <row r="114" spans="1:9" ht="15" thickBot="1">
      <c r="A114" s="41"/>
      <c r="B114" s="42"/>
      <c r="C114" s="42"/>
      <c r="D114" s="42"/>
      <c r="E114" s="42"/>
      <c r="F114" s="153"/>
      <c r="G114" s="156"/>
      <c r="H114" s="97">
        <f t="shared" si="1"/>
        <v>0</v>
      </c>
      <c r="I114" s="49">
        <f>IF(LEN('Library Prep'!$E110)=0, 0, ($H114*LEFT($B$3,3)/('Library Prep'!$E110*1000000*K$16)))</f>
        <v>0</v>
      </c>
    </row>
    <row r="115" spans="1:9" ht="15" thickBot="1">
      <c r="A115" s="41"/>
      <c r="B115" s="42"/>
      <c r="C115" s="42"/>
      <c r="D115" s="42"/>
      <c r="E115" s="42"/>
      <c r="F115" s="153"/>
      <c r="G115" s="156"/>
      <c r="H115" s="97">
        <f t="shared" si="1"/>
        <v>0</v>
      </c>
      <c r="I115" s="49">
        <f>IF(LEN('Library Prep'!$E111)=0, 0, ($H115*LEFT($B$3,3)/('Library Prep'!$E111*1000000*K$16)))</f>
        <v>0</v>
      </c>
    </row>
    <row r="116" spans="1:9" ht="15" thickBot="1">
      <c r="A116" s="41"/>
      <c r="B116" s="42"/>
      <c r="C116" s="42"/>
      <c r="D116" s="42"/>
      <c r="E116" s="42"/>
      <c r="F116" s="153"/>
      <c r="G116" s="156"/>
      <c r="H116" s="97">
        <f t="shared" si="1"/>
        <v>0</v>
      </c>
      <c r="I116" s="49">
        <f>IF(LEN('Library Prep'!$E112)=0, 0, ($H116*LEFT($B$3,3)/('Library Prep'!$E112*1000000*K$16)))</f>
        <v>0</v>
      </c>
    </row>
    <row r="117" spans="1:9" ht="15" thickBot="1">
      <c r="A117" s="41"/>
      <c r="B117" s="42"/>
      <c r="C117" s="42"/>
      <c r="D117" s="42"/>
      <c r="E117" s="42"/>
      <c r="F117" s="153"/>
      <c r="G117" s="156"/>
      <c r="H117" s="97">
        <f t="shared" si="1"/>
        <v>0</v>
      </c>
      <c r="I117" s="49">
        <f>IF(LEN('Library Prep'!$E113)=0, 0, ($H117*LEFT($B$3,3)/('Library Prep'!$E113*1000000*K$16)))</f>
        <v>0</v>
      </c>
    </row>
    <row r="118" spans="1:9" ht="15" thickBot="1">
      <c r="A118" s="41"/>
      <c r="B118" s="42"/>
      <c r="C118" s="42"/>
      <c r="D118" s="42"/>
      <c r="E118" s="42"/>
      <c r="F118" s="153"/>
      <c r="G118" s="156"/>
      <c r="H118" s="97">
        <f t="shared" si="1"/>
        <v>0</v>
      </c>
      <c r="I118" s="49">
        <f>IF(LEN('Library Prep'!$E114)=0, 0, ($H118*LEFT($B$3,3)/('Library Prep'!$E114*1000000*K$16)))</f>
        <v>0</v>
      </c>
    </row>
    <row r="119" spans="1:9" ht="15" thickBot="1">
      <c r="A119" s="41"/>
      <c r="B119" s="42"/>
      <c r="C119" s="42"/>
      <c r="D119" s="42"/>
      <c r="E119" s="42"/>
      <c r="F119" s="153"/>
      <c r="G119" s="156"/>
      <c r="H119" s="97">
        <f t="shared" si="1"/>
        <v>0</v>
      </c>
      <c r="I119" s="49">
        <f>IF(LEN('Library Prep'!$E115)=0, 0, ($H119*LEFT($B$3,3)/('Library Prep'!$E115*1000000*K$16)))</f>
        <v>0</v>
      </c>
    </row>
    <row r="120" spans="1:9" ht="15" thickBot="1">
      <c r="A120" s="41"/>
      <c r="B120" s="42"/>
      <c r="C120" s="42"/>
      <c r="D120" s="42"/>
      <c r="E120" s="42"/>
      <c r="F120" s="153"/>
      <c r="G120" s="156"/>
      <c r="H120" s="97">
        <f t="shared" si="1"/>
        <v>0</v>
      </c>
      <c r="I120" s="49">
        <f>IF(LEN('Library Prep'!$E116)=0, 0, ($H120*LEFT($B$3,3)/('Library Prep'!$E116*1000000*K$16)))</f>
        <v>0</v>
      </c>
    </row>
    <row r="121" spans="1:9" ht="15" thickBot="1">
      <c r="A121" s="41"/>
      <c r="B121" s="42"/>
      <c r="C121" s="42"/>
      <c r="D121" s="42"/>
      <c r="E121" s="42"/>
      <c r="F121" s="153"/>
      <c r="G121" s="156"/>
      <c r="H121" s="97">
        <f t="shared" si="1"/>
        <v>0</v>
      </c>
      <c r="I121" s="49">
        <f>IF(LEN('Library Prep'!$E117)=0, 0, ($H121*LEFT($B$3,3)/('Library Prep'!$E117*1000000*K$16)))</f>
        <v>0</v>
      </c>
    </row>
    <row r="122" spans="1:9" ht="15" thickBot="1">
      <c r="A122" s="41"/>
      <c r="B122" s="42"/>
      <c r="C122" s="42"/>
      <c r="D122" s="42"/>
      <c r="E122" s="42"/>
      <c r="F122" s="153"/>
      <c r="G122" s="156"/>
      <c r="H122" s="97">
        <f t="shared" si="1"/>
        <v>0</v>
      </c>
      <c r="I122" s="49">
        <f>IF(LEN('Library Prep'!$E118)=0, 0, ($H122*LEFT($B$3,3)/('Library Prep'!$E118*1000000*K$16)))</f>
        <v>0</v>
      </c>
    </row>
    <row r="123" spans="1:9" ht="15" thickBot="1">
      <c r="A123" s="41"/>
      <c r="B123" s="42"/>
      <c r="C123" s="42"/>
      <c r="D123" s="42"/>
      <c r="E123" s="42"/>
      <c r="F123" s="153"/>
      <c r="G123" s="156"/>
      <c r="H123" s="97">
        <f t="shared" si="1"/>
        <v>0</v>
      </c>
      <c r="I123" s="49">
        <f>IF(LEN('Library Prep'!$E119)=0, 0, ($H123*LEFT($B$3,3)/('Library Prep'!$E119*1000000*K$16)))</f>
        <v>0</v>
      </c>
    </row>
    <row r="124" spans="1:9" ht="15" thickBot="1">
      <c r="A124" s="41"/>
      <c r="B124" s="42"/>
      <c r="C124" s="42"/>
      <c r="D124" s="42"/>
      <c r="E124" s="42"/>
      <c r="F124" s="153"/>
      <c r="G124" s="156"/>
      <c r="H124" s="97">
        <f t="shared" si="1"/>
        <v>0</v>
      </c>
      <c r="I124" s="49">
        <f>IF(LEN('Library Prep'!$E120)=0, 0, ($H124*LEFT($B$3,3)/('Library Prep'!$E120*1000000*K$16)))</f>
        <v>0</v>
      </c>
    </row>
    <row r="125" spans="1:9" ht="15" thickBot="1">
      <c r="A125" s="41"/>
      <c r="B125" s="42"/>
      <c r="C125" s="42"/>
      <c r="D125" s="42"/>
      <c r="E125" s="42"/>
      <c r="F125" s="153"/>
      <c r="G125" s="156"/>
      <c r="H125" s="97">
        <f t="shared" si="1"/>
        <v>0</v>
      </c>
      <c r="I125" s="49">
        <f>IF(LEN('Library Prep'!$E121)=0, 0, ($H125*LEFT($B$3,3)/('Library Prep'!$E121*1000000*K$16)))</f>
        <v>0</v>
      </c>
    </row>
    <row r="126" spans="1:9" ht="15" thickBot="1">
      <c r="A126" s="41"/>
      <c r="B126" s="42"/>
      <c r="C126" s="42"/>
      <c r="D126" s="42"/>
      <c r="E126" s="42"/>
      <c r="F126" s="153"/>
      <c r="G126" s="156"/>
      <c r="H126" s="97">
        <f t="shared" si="1"/>
        <v>0</v>
      </c>
      <c r="I126" s="49">
        <f>IF(LEN('Library Prep'!$E122)=0, 0, ($H126*LEFT($B$3,3)/('Library Prep'!$E122*1000000*K$16)))</f>
        <v>0</v>
      </c>
    </row>
    <row r="127" spans="1:9" ht="15" thickBot="1">
      <c r="A127" s="41"/>
      <c r="B127" s="42"/>
      <c r="C127" s="42"/>
      <c r="D127" s="42"/>
      <c r="E127" s="42"/>
      <c r="F127" s="153"/>
      <c r="G127" s="156"/>
      <c r="H127" s="97">
        <f t="shared" si="1"/>
        <v>0</v>
      </c>
      <c r="I127" s="49">
        <f>IF(LEN('Library Prep'!$E123)=0, 0, ($H127*LEFT($B$3,3)/('Library Prep'!$E123*1000000*K$16)))</f>
        <v>0</v>
      </c>
    </row>
    <row r="128" spans="1:9" ht="15" thickBot="1">
      <c r="A128" s="41"/>
      <c r="B128" s="42"/>
      <c r="C128" s="42"/>
      <c r="D128" s="42"/>
      <c r="E128" s="42"/>
      <c r="F128" s="153"/>
      <c r="G128" s="156"/>
      <c r="H128" s="97">
        <f t="shared" si="1"/>
        <v>0</v>
      </c>
      <c r="I128" s="49">
        <f>IF(LEN('Library Prep'!$E124)=0, 0, ($H128*LEFT($B$3,3)/('Library Prep'!$E124*1000000*K$16)))</f>
        <v>0</v>
      </c>
    </row>
    <row r="129" spans="1:9" ht="15" thickBot="1">
      <c r="A129" s="41"/>
      <c r="B129" s="42"/>
      <c r="C129" s="42"/>
      <c r="D129" s="42"/>
      <c r="E129" s="42"/>
      <c r="F129" s="153"/>
      <c r="G129" s="156"/>
      <c r="H129" s="97">
        <f t="shared" si="1"/>
        <v>0</v>
      </c>
      <c r="I129" s="49">
        <f>IF(LEN('Library Prep'!$E125)=0, 0, ($H129*LEFT($B$3,3)/('Library Prep'!$E125*1000000*K$16)))</f>
        <v>0</v>
      </c>
    </row>
    <row r="130" spans="1:9" ht="15" thickBot="1">
      <c r="A130" s="41"/>
      <c r="B130" s="42"/>
      <c r="C130" s="42"/>
      <c r="D130" s="42"/>
      <c r="E130" s="42"/>
      <c r="F130" s="153"/>
      <c r="G130" s="156"/>
      <c r="H130" s="97">
        <f t="shared" si="1"/>
        <v>0</v>
      </c>
      <c r="I130" s="49">
        <f>IF(LEN('Library Prep'!$E126)=0, 0, ($H130*LEFT($B$3,3)/('Library Prep'!$E126*1000000*K$16)))</f>
        <v>0</v>
      </c>
    </row>
    <row r="131" spans="1:9" ht="15" thickBot="1">
      <c r="A131" s="41"/>
      <c r="B131" s="42"/>
      <c r="C131" s="42"/>
      <c r="D131" s="42"/>
      <c r="E131" s="42"/>
      <c r="F131" s="153"/>
      <c r="G131" s="156"/>
      <c r="H131" s="97">
        <f t="shared" si="1"/>
        <v>0</v>
      </c>
      <c r="I131" s="49">
        <f>IF(LEN('Library Prep'!$E127)=0, 0, ($H131*LEFT($B$3,3)/('Library Prep'!$E127*1000000*K$16)))</f>
        <v>0</v>
      </c>
    </row>
    <row r="132" spans="1:9" ht="15" thickBot="1">
      <c r="A132" s="43"/>
      <c r="B132" s="44"/>
      <c r="C132" s="44"/>
      <c r="D132" s="44"/>
      <c r="E132" s="44"/>
      <c r="F132" s="154"/>
      <c r="G132" s="157"/>
      <c r="H132" s="97">
        <f t="shared" si="1"/>
        <v>0</v>
      </c>
      <c r="I132" s="49">
        <f>IF(LEN('Library Prep'!$E128)=0, 0, ($H132*LEFT($B$3,3)/('Library Prep'!$E128*1000000*K$16)))</f>
        <v>0</v>
      </c>
    </row>
    <row r="134" spans="1:9">
      <c r="A134" s="295" t="s">
        <v>329</v>
      </c>
      <c r="B134" s="295"/>
      <c r="C134" s="295"/>
    </row>
    <row r="135" spans="1:9">
      <c r="A135" t="s">
        <v>315</v>
      </c>
      <c r="B135">
        <v>5000000</v>
      </c>
    </row>
    <row r="136" spans="1:9">
      <c r="A136" t="s">
        <v>314</v>
      </c>
      <c r="B136">
        <v>5000000</v>
      </c>
    </row>
    <row r="137" spans="1:9">
      <c r="A137" t="s">
        <v>316</v>
      </c>
      <c r="B137">
        <v>3000000</v>
      </c>
    </row>
    <row r="138" spans="1:9">
      <c r="A138" t="s">
        <v>317</v>
      </c>
      <c r="B138">
        <v>1600000</v>
      </c>
    </row>
    <row r="139" spans="1:9">
      <c r="A139" t="s">
        <v>330</v>
      </c>
      <c r="B139">
        <v>5000000</v>
      </c>
    </row>
    <row r="140" spans="1:9">
      <c r="A140" t="s">
        <v>331</v>
      </c>
      <c r="B140">
        <v>5000000</v>
      </c>
    </row>
    <row r="141" spans="1:9">
      <c r="A141" t="s">
        <v>332</v>
      </c>
      <c r="B141">
        <v>4000000</v>
      </c>
    </row>
    <row r="1271" spans="1:1">
      <c r="A1271" t="s">
        <v>333</v>
      </c>
    </row>
    <row r="1351" spans="1:1">
      <c r="A1351" t="s">
        <v>334</v>
      </c>
    </row>
  </sheetData>
  <mergeCells count="21">
    <mergeCell ref="A134:C134"/>
    <mergeCell ref="M2:P3"/>
    <mergeCell ref="M4:P5"/>
    <mergeCell ref="M6:P7"/>
    <mergeCell ref="A11:A13"/>
    <mergeCell ref="K5:K8"/>
    <mergeCell ref="B12:B13"/>
    <mergeCell ref="A5:A9"/>
    <mergeCell ref="G12:G13"/>
    <mergeCell ref="F5:I6"/>
    <mergeCell ref="F9:I9"/>
    <mergeCell ref="E12:E13"/>
    <mergeCell ref="M8:P8"/>
    <mergeCell ref="C12:C13"/>
    <mergeCell ref="D12:D13"/>
    <mergeCell ref="E5:E6"/>
    <mergeCell ref="B5:D6"/>
    <mergeCell ref="M1:P1"/>
    <mergeCell ref="J5:J7"/>
    <mergeCell ref="F12:F13"/>
    <mergeCell ref="B9:D9"/>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9</xdr:col>
                    <xdr:colOff>22860</xdr:colOff>
                    <xdr:row>15</xdr:row>
                    <xdr:rowOff>0</xdr:rowOff>
                  </from>
                  <to>
                    <xdr:col>10</xdr:col>
                    <xdr:colOff>68580</xdr:colOff>
                    <xdr:row>15</xdr:row>
                    <xdr:rowOff>213360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9</xdr:col>
                    <xdr:colOff>22860</xdr:colOff>
                    <xdr:row>15</xdr:row>
                    <xdr:rowOff>182880</xdr:rowOff>
                  </from>
                  <to>
                    <xdr:col>10</xdr:col>
                    <xdr:colOff>68580</xdr:colOff>
                    <xdr:row>15</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0990B048-1F67-4177-AE37-5BF183835CF2}">
            <xm:f>IF(LEN(A17)=0, FALSE, LEFT(INDEX($B$11:$G$13,2,MATCH("*" &amp; LEFT('Library Prep'!$C13,FIND(" ",'Library Prep'!$C13)-1) &amp; "*",$B$11:$G$11,0)),2)+0&gt;I17)</xm:f>
            <x14:dxf>
              <fill>
                <patternFill>
                  <bgColor rgb="FFFF0000"/>
                </patternFill>
              </fill>
            </x14:dxf>
          </x14:cfRule>
          <xm:sqref>I17:I132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045E1-ADD9-413A-979A-B277BF6A18C6}">
  <dimension ref="A1:M901"/>
  <sheetViews>
    <sheetView tabSelected="1" zoomScale="110" zoomScaleNormal="110" workbookViewId="0">
      <pane ySplit="1" topLeftCell="A926" activePane="bottomLeft" state="frozen"/>
      <selection pane="bottomLeft" activeCell="A890" sqref="A890"/>
    </sheetView>
  </sheetViews>
  <sheetFormatPr defaultRowHeight="14.45"/>
  <cols>
    <col min="1" max="1" width="12.5703125" style="37" customWidth="1"/>
    <col min="2" max="2" width="20.7109375" style="37" customWidth="1"/>
    <col min="3" max="3" width="25.42578125" customWidth="1"/>
    <col min="4" max="4" width="24.5703125" bestFit="1" customWidth="1"/>
    <col min="5" max="5" width="46.5703125" bestFit="1" customWidth="1"/>
    <col min="6" max="6" width="18.5703125" style="37" bestFit="1" customWidth="1"/>
    <col min="7" max="7" width="8.5703125" style="37"/>
    <col min="8" max="8" width="11.7109375" style="37" customWidth="1"/>
    <col min="9" max="9" width="19.42578125" style="37" customWidth="1"/>
    <col min="10" max="11" width="27.28515625" style="37" bestFit="1" customWidth="1"/>
    <col min="12" max="13" width="25.7109375" style="37" bestFit="1" customWidth="1"/>
  </cols>
  <sheetData>
    <row r="1" spans="1:13" ht="59.65" customHeight="1">
      <c r="A1" s="37" t="s">
        <v>335</v>
      </c>
      <c r="B1" s="37" t="s">
        <v>336</v>
      </c>
      <c r="C1" s="95" t="s">
        <v>337</v>
      </c>
      <c r="D1" s="37" t="s">
        <v>338</v>
      </c>
      <c r="E1" s="37" t="s">
        <v>339</v>
      </c>
      <c r="F1" s="37" t="s">
        <v>340</v>
      </c>
      <c r="G1" s="37" t="s">
        <v>341</v>
      </c>
      <c r="H1" s="37" t="s">
        <v>342</v>
      </c>
      <c r="I1" s="37" t="s">
        <v>340</v>
      </c>
      <c r="J1" s="37" t="s">
        <v>343</v>
      </c>
      <c r="K1" s="37" t="s">
        <v>344</v>
      </c>
      <c r="L1" s="37" t="s">
        <v>345</v>
      </c>
      <c r="M1" s="37" t="s">
        <v>346</v>
      </c>
    </row>
    <row r="2" spans="1:13">
      <c r="A2" s="37" t="s">
        <v>347</v>
      </c>
      <c r="B2" s="37" t="s">
        <v>348</v>
      </c>
      <c r="C2" s="94"/>
      <c r="D2" s="37" t="s">
        <v>349</v>
      </c>
      <c r="E2" s="37" t="s">
        <v>350</v>
      </c>
      <c r="F2" s="37" t="s">
        <v>34</v>
      </c>
      <c r="G2" s="37" t="s">
        <v>351</v>
      </c>
      <c r="H2" s="37" t="s">
        <v>352</v>
      </c>
      <c r="I2" s="37" t="s">
        <v>353</v>
      </c>
      <c r="J2" s="37" t="s">
        <v>354</v>
      </c>
      <c r="K2" s="37" t="s">
        <v>355</v>
      </c>
      <c r="L2" s="37" t="s">
        <v>354</v>
      </c>
      <c r="M2" s="37" t="s">
        <v>355</v>
      </c>
    </row>
    <row r="3" spans="1:13">
      <c r="A3" s="37" t="s">
        <v>352</v>
      </c>
      <c r="B3" s="37" t="s">
        <v>356</v>
      </c>
      <c r="C3" s="94"/>
      <c r="D3" s="37" t="s">
        <v>357</v>
      </c>
      <c r="E3" s="37" t="s">
        <v>358</v>
      </c>
      <c r="F3" s="37" t="s">
        <v>38</v>
      </c>
      <c r="G3" s="37" t="s">
        <v>359</v>
      </c>
      <c r="H3" s="37" t="s">
        <v>360</v>
      </c>
      <c r="I3" s="37" t="s">
        <v>361</v>
      </c>
      <c r="J3" s="37" t="s">
        <v>362</v>
      </c>
      <c r="K3" s="37" t="s">
        <v>363</v>
      </c>
      <c r="L3" s="37" t="s">
        <v>362</v>
      </c>
      <c r="M3" s="37" t="s">
        <v>363</v>
      </c>
    </row>
    <row r="4" spans="1:13">
      <c r="A4" s="37" t="s">
        <v>364</v>
      </c>
      <c r="B4" s="37" t="s">
        <v>365</v>
      </c>
      <c r="C4" s="94"/>
      <c r="D4" s="37" t="s">
        <v>16</v>
      </c>
      <c r="E4" s="37" t="s">
        <v>366</v>
      </c>
      <c r="F4" s="37" t="s">
        <v>41</v>
      </c>
      <c r="G4" s="37" t="s">
        <v>367</v>
      </c>
      <c r="H4" s="37" t="s">
        <v>364</v>
      </c>
      <c r="I4" s="37" t="s">
        <v>368</v>
      </c>
      <c r="J4" s="37" t="s">
        <v>369</v>
      </c>
      <c r="K4" s="37" t="s">
        <v>370</v>
      </c>
      <c r="L4" s="37" t="s">
        <v>371</v>
      </c>
      <c r="M4" s="37" t="s">
        <v>372</v>
      </c>
    </row>
    <row r="5" spans="1:13">
      <c r="A5" s="37" t="s">
        <v>373</v>
      </c>
      <c r="B5" s="37" t="s">
        <v>374</v>
      </c>
      <c r="C5" s="94"/>
      <c r="F5" s="37" t="s">
        <v>44</v>
      </c>
      <c r="G5" s="37" t="s">
        <v>375</v>
      </c>
      <c r="H5" s="37" t="s">
        <v>347</v>
      </c>
      <c r="I5" s="37" t="s">
        <v>376</v>
      </c>
      <c r="J5" s="37" t="s">
        <v>377</v>
      </c>
      <c r="K5" s="37" t="s">
        <v>378</v>
      </c>
      <c r="L5" s="37" t="s">
        <v>377</v>
      </c>
      <c r="M5" s="37" t="s">
        <v>378</v>
      </c>
    </row>
    <row r="6" spans="1:13">
      <c r="A6" s="37" t="s">
        <v>379</v>
      </c>
      <c r="B6" s="37" t="s">
        <v>380</v>
      </c>
      <c r="C6" s="94"/>
      <c r="F6" s="37" t="s">
        <v>47</v>
      </c>
      <c r="G6" s="37" t="s">
        <v>381</v>
      </c>
      <c r="H6" s="37" t="s">
        <v>382</v>
      </c>
      <c r="I6" s="37" t="s">
        <v>383</v>
      </c>
      <c r="J6" s="37" t="s">
        <v>384</v>
      </c>
      <c r="K6" s="37" t="s">
        <v>385</v>
      </c>
      <c r="L6" s="37" t="s">
        <v>386</v>
      </c>
      <c r="M6" s="37" t="s">
        <v>387</v>
      </c>
    </row>
    <row r="7" spans="1:13">
      <c r="A7" s="37" t="s">
        <v>382</v>
      </c>
      <c r="B7" s="37" t="s">
        <v>388</v>
      </c>
      <c r="C7" s="94"/>
      <c r="F7" s="37" t="s">
        <v>51</v>
      </c>
      <c r="G7" s="37" t="s">
        <v>389</v>
      </c>
      <c r="H7" s="37" t="s">
        <v>390</v>
      </c>
      <c r="I7" s="37" t="s">
        <v>391</v>
      </c>
      <c r="J7" s="37" t="s">
        <v>392</v>
      </c>
      <c r="K7" s="37" t="s">
        <v>393</v>
      </c>
      <c r="L7" s="37" t="s">
        <v>392</v>
      </c>
      <c r="M7" s="37" t="s">
        <v>393</v>
      </c>
    </row>
    <row r="8" spans="1:13">
      <c r="A8" s="37" t="s">
        <v>360</v>
      </c>
      <c r="B8" s="37" t="s">
        <v>394</v>
      </c>
      <c r="C8" s="94"/>
      <c r="F8" s="37" t="s">
        <v>54</v>
      </c>
      <c r="G8" s="37" t="s">
        <v>395</v>
      </c>
      <c r="H8" s="37" t="s">
        <v>379</v>
      </c>
      <c r="I8" s="37" t="s">
        <v>396</v>
      </c>
      <c r="J8" s="37" t="s">
        <v>397</v>
      </c>
      <c r="K8" s="37" t="s">
        <v>398</v>
      </c>
      <c r="L8" s="37" t="s">
        <v>397</v>
      </c>
      <c r="M8" s="37" t="s">
        <v>398</v>
      </c>
    </row>
    <row r="9" spans="1:13">
      <c r="A9" s="37" t="s">
        <v>390</v>
      </c>
      <c r="B9" s="37" t="s">
        <v>399</v>
      </c>
      <c r="F9" s="37" t="s">
        <v>57</v>
      </c>
      <c r="G9" s="37" t="s">
        <v>400</v>
      </c>
      <c r="H9" s="37" t="s">
        <v>373</v>
      </c>
      <c r="I9" s="37" t="s">
        <v>401</v>
      </c>
      <c r="J9" s="37" t="s">
        <v>402</v>
      </c>
      <c r="K9" s="37" t="s">
        <v>403</v>
      </c>
      <c r="L9" s="37" t="s">
        <v>402</v>
      </c>
      <c r="M9" s="37" t="s">
        <v>403</v>
      </c>
    </row>
    <row r="10" spans="1:13">
      <c r="A10" s="37" t="s">
        <v>351</v>
      </c>
      <c r="B10" s="37" t="s">
        <v>404</v>
      </c>
      <c r="F10" s="37" t="s">
        <v>60</v>
      </c>
      <c r="G10" s="37" t="s">
        <v>359</v>
      </c>
      <c r="H10" s="37" t="s">
        <v>364</v>
      </c>
      <c r="I10" s="37" t="s">
        <v>405</v>
      </c>
      <c r="J10" s="37" t="s">
        <v>406</v>
      </c>
      <c r="K10" s="37" t="s">
        <v>407</v>
      </c>
      <c r="L10" s="37" t="s">
        <v>406</v>
      </c>
      <c r="M10" s="37" t="s">
        <v>407</v>
      </c>
    </row>
    <row r="11" spans="1:13">
      <c r="A11" s="37" t="s">
        <v>359</v>
      </c>
      <c r="B11" s="37" t="s">
        <v>408</v>
      </c>
      <c r="F11" s="37" t="s">
        <v>64</v>
      </c>
      <c r="G11" s="37" t="s">
        <v>367</v>
      </c>
      <c r="H11" s="37" t="s">
        <v>352</v>
      </c>
      <c r="I11" s="37" t="s">
        <v>409</v>
      </c>
      <c r="J11" s="37" t="s">
        <v>410</v>
      </c>
      <c r="K11" s="37" t="s">
        <v>411</v>
      </c>
      <c r="L11" s="37" t="s">
        <v>410</v>
      </c>
      <c r="M11" s="37" t="s">
        <v>411</v>
      </c>
    </row>
    <row r="12" spans="1:13">
      <c r="A12" s="37" t="s">
        <v>367</v>
      </c>
      <c r="B12" s="37" t="s">
        <v>412</v>
      </c>
      <c r="F12" s="37" t="s">
        <v>67</v>
      </c>
      <c r="G12" s="37" t="s">
        <v>351</v>
      </c>
      <c r="H12" s="37" t="s">
        <v>360</v>
      </c>
      <c r="I12" s="37" t="s">
        <v>413</v>
      </c>
      <c r="J12" s="37" t="s">
        <v>414</v>
      </c>
      <c r="K12" s="37" t="s">
        <v>415</v>
      </c>
      <c r="L12" s="37" t="s">
        <v>414</v>
      </c>
      <c r="M12" s="37" t="s">
        <v>415</v>
      </c>
    </row>
    <row r="13" spans="1:13">
      <c r="A13" s="37" t="s">
        <v>375</v>
      </c>
      <c r="B13" s="37" t="s">
        <v>416</v>
      </c>
      <c r="F13" s="37" t="s">
        <v>70</v>
      </c>
      <c r="G13" s="37" t="s">
        <v>417</v>
      </c>
      <c r="H13" s="37" t="s">
        <v>347</v>
      </c>
      <c r="I13" s="37" t="s">
        <v>418</v>
      </c>
      <c r="J13" s="37" t="s">
        <v>419</v>
      </c>
      <c r="K13" s="37" t="s">
        <v>420</v>
      </c>
      <c r="L13" s="37" t="s">
        <v>419</v>
      </c>
      <c r="M13" s="37" t="s">
        <v>420</v>
      </c>
    </row>
    <row r="14" spans="1:13">
      <c r="A14" s="37" t="s">
        <v>381</v>
      </c>
      <c r="B14" s="37" t="s">
        <v>421</v>
      </c>
      <c r="F14" s="37" t="s">
        <v>73</v>
      </c>
      <c r="G14" s="37" t="s">
        <v>422</v>
      </c>
      <c r="H14" s="37" t="s">
        <v>382</v>
      </c>
      <c r="I14" s="37" t="s">
        <v>423</v>
      </c>
      <c r="J14" s="37" t="s">
        <v>424</v>
      </c>
      <c r="K14" s="37" t="s">
        <v>425</v>
      </c>
      <c r="L14" s="37" t="s">
        <v>424</v>
      </c>
      <c r="M14" s="37" t="s">
        <v>425</v>
      </c>
    </row>
    <row r="15" spans="1:13">
      <c r="A15" s="37" t="s">
        <v>417</v>
      </c>
      <c r="B15" s="37" t="s">
        <v>426</v>
      </c>
      <c r="F15" s="37" t="s">
        <v>77</v>
      </c>
      <c r="G15" s="37" t="s">
        <v>395</v>
      </c>
      <c r="H15" s="37" t="s">
        <v>373</v>
      </c>
      <c r="I15" s="37" t="s">
        <v>427</v>
      </c>
      <c r="J15" s="37" t="s">
        <v>428</v>
      </c>
      <c r="K15" s="37" t="s">
        <v>429</v>
      </c>
      <c r="L15" s="37" t="s">
        <v>428</v>
      </c>
      <c r="M15" s="37" t="s">
        <v>429</v>
      </c>
    </row>
    <row r="16" spans="1:13">
      <c r="A16" s="37" t="s">
        <v>389</v>
      </c>
      <c r="B16" s="37" t="s">
        <v>430</v>
      </c>
      <c r="F16" s="37" t="s">
        <v>80</v>
      </c>
      <c r="G16" s="37" t="s">
        <v>400</v>
      </c>
      <c r="H16" s="37" t="s">
        <v>390</v>
      </c>
      <c r="I16" s="37" t="s">
        <v>431</v>
      </c>
      <c r="J16" s="37" t="s">
        <v>432</v>
      </c>
      <c r="K16" s="37" t="s">
        <v>433</v>
      </c>
      <c r="L16" s="37" t="s">
        <v>432</v>
      </c>
      <c r="M16" s="37" t="s">
        <v>433</v>
      </c>
    </row>
    <row r="17" spans="1:13">
      <c r="A17" s="37" t="s">
        <v>395</v>
      </c>
      <c r="B17" s="37" t="s">
        <v>434</v>
      </c>
      <c r="F17" s="37" t="s">
        <v>83</v>
      </c>
      <c r="G17" s="37" t="s">
        <v>389</v>
      </c>
      <c r="H17" s="37" t="s">
        <v>379</v>
      </c>
      <c r="I17" s="37" t="s">
        <v>435</v>
      </c>
      <c r="J17" s="37" t="s">
        <v>436</v>
      </c>
      <c r="K17" s="37" t="s">
        <v>437</v>
      </c>
      <c r="L17" s="37" t="s">
        <v>436</v>
      </c>
      <c r="M17" s="37" t="s">
        <v>437</v>
      </c>
    </row>
    <row r="18" spans="1:13">
      <c r="A18" s="37" t="s">
        <v>422</v>
      </c>
      <c r="B18" s="37" t="s">
        <v>438</v>
      </c>
      <c r="F18" s="37" t="s">
        <v>86</v>
      </c>
      <c r="G18" s="37" t="s">
        <v>367</v>
      </c>
      <c r="H18" s="37" t="s">
        <v>360</v>
      </c>
      <c r="I18" s="37" t="s">
        <v>439</v>
      </c>
      <c r="J18" s="37" t="s">
        <v>440</v>
      </c>
      <c r="K18" s="37" t="s">
        <v>441</v>
      </c>
      <c r="L18" s="37" t="s">
        <v>440</v>
      </c>
      <c r="M18" s="37" t="s">
        <v>441</v>
      </c>
    </row>
    <row r="19" spans="1:13">
      <c r="A19" s="37" t="s">
        <v>400</v>
      </c>
      <c r="B19" s="37" t="s">
        <v>442</v>
      </c>
      <c r="F19" s="37" t="s">
        <v>90</v>
      </c>
      <c r="G19" s="37" t="s">
        <v>351</v>
      </c>
      <c r="H19" s="37" t="s">
        <v>364</v>
      </c>
      <c r="I19" s="37" t="s">
        <v>443</v>
      </c>
      <c r="J19" s="37" t="s">
        <v>444</v>
      </c>
      <c r="K19" s="37" t="s">
        <v>445</v>
      </c>
      <c r="L19" s="37" t="s">
        <v>444</v>
      </c>
      <c r="M19" s="37" t="s">
        <v>445</v>
      </c>
    </row>
    <row r="20" spans="1:13">
      <c r="A20" s="37" t="s">
        <v>446</v>
      </c>
      <c r="B20" s="37" t="s">
        <v>447</v>
      </c>
      <c r="F20" s="37" t="s">
        <v>93</v>
      </c>
      <c r="G20" s="37" t="s">
        <v>359</v>
      </c>
      <c r="H20" s="37" t="s">
        <v>352</v>
      </c>
      <c r="I20" s="37" t="s">
        <v>448</v>
      </c>
      <c r="J20" s="37" t="s">
        <v>449</v>
      </c>
      <c r="K20" s="37" t="s">
        <v>450</v>
      </c>
      <c r="L20" s="37" t="s">
        <v>449</v>
      </c>
      <c r="M20" s="37" t="s">
        <v>450</v>
      </c>
    </row>
    <row r="21" spans="1:13">
      <c r="A21" s="37" t="s">
        <v>451</v>
      </c>
      <c r="B21" s="37" t="s">
        <v>452</v>
      </c>
      <c r="F21" s="37" t="s">
        <v>97</v>
      </c>
      <c r="G21" s="37" t="s">
        <v>451</v>
      </c>
      <c r="H21" s="37" t="s">
        <v>347</v>
      </c>
      <c r="I21" s="37" t="s">
        <v>453</v>
      </c>
      <c r="J21" s="37" t="s">
        <v>454</v>
      </c>
      <c r="K21" s="37" t="s">
        <v>455</v>
      </c>
      <c r="L21" s="37" t="s">
        <v>454</v>
      </c>
      <c r="M21" s="37" t="s">
        <v>455</v>
      </c>
    </row>
    <row r="22" spans="1:13">
      <c r="A22" s="37" t="s">
        <v>355</v>
      </c>
      <c r="B22" s="37" t="s">
        <v>456</v>
      </c>
      <c r="F22" s="37" t="s">
        <v>101</v>
      </c>
      <c r="G22" s="37" t="s">
        <v>446</v>
      </c>
      <c r="H22" s="37" t="s">
        <v>382</v>
      </c>
      <c r="I22" s="37" t="s">
        <v>457</v>
      </c>
      <c r="J22" s="37" t="s">
        <v>458</v>
      </c>
      <c r="K22" s="37" t="s">
        <v>459</v>
      </c>
      <c r="L22" s="37" t="s">
        <v>458</v>
      </c>
      <c r="M22" s="37" t="s">
        <v>459</v>
      </c>
    </row>
    <row r="23" spans="1:13">
      <c r="A23" s="37" t="s">
        <v>354</v>
      </c>
      <c r="B23" s="37" t="s">
        <v>460</v>
      </c>
      <c r="F23" s="37" t="s">
        <v>102</v>
      </c>
      <c r="G23" s="37" t="s">
        <v>400</v>
      </c>
      <c r="H23" s="37" t="s">
        <v>379</v>
      </c>
      <c r="I23" s="37" t="s">
        <v>461</v>
      </c>
      <c r="J23" s="37" t="s">
        <v>462</v>
      </c>
      <c r="K23" s="37" t="s">
        <v>463</v>
      </c>
      <c r="L23" s="37" t="s">
        <v>462</v>
      </c>
      <c r="M23" s="37" t="s">
        <v>463</v>
      </c>
    </row>
    <row r="24" spans="1:13">
      <c r="A24" s="37" t="s">
        <v>363</v>
      </c>
      <c r="B24" s="37" t="s">
        <v>464</v>
      </c>
      <c r="F24" s="37" t="s">
        <v>103</v>
      </c>
      <c r="G24" s="37" t="s">
        <v>389</v>
      </c>
      <c r="H24" s="37" t="s">
        <v>373</v>
      </c>
      <c r="I24" s="37" t="s">
        <v>465</v>
      </c>
      <c r="J24" s="37" t="s">
        <v>466</v>
      </c>
      <c r="K24" s="37" t="s">
        <v>467</v>
      </c>
      <c r="L24" s="37" t="s">
        <v>466</v>
      </c>
      <c r="M24" s="37" t="s">
        <v>467</v>
      </c>
    </row>
    <row r="25" spans="1:13">
      <c r="A25" s="37" t="s">
        <v>362</v>
      </c>
      <c r="B25" s="37" t="s">
        <v>468</v>
      </c>
      <c r="F25" s="37" t="s">
        <v>104</v>
      </c>
      <c r="G25" s="37" t="s">
        <v>395</v>
      </c>
      <c r="H25" s="37" t="s">
        <v>390</v>
      </c>
      <c r="I25" s="37" t="s">
        <v>469</v>
      </c>
      <c r="J25" s="37" t="s">
        <v>470</v>
      </c>
      <c r="K25" s="37" t="s">
        <v>471</v>
      </c>
      <c r="L25" s="37" t="s">
        <v>470</v>
      </c>
      <c r="M25" s="37" t="s">
        <v>471</v>
      </c>
    </row>
    <row r="26" spans="1:13">
      <c r="A26" s="37" t="s">
        <v>370</v>
      </c>
      <c r="B26" s="37" t="s">
        <v>472</v>
      </c>
      <c r="F26" s="37" t="s">
        <v>105</v>
      </c>
      <c r="G26" s="37" t="s">
        <v>375</v>
      </c>
      <c r="H26" s="37" t="s">
        <v>352</v>
      </c>
      <c r="I26" s="37" t="s">
        <v>473</v>
      </c>
      <c r="J26" s="37" t="s">
        <v>474</v>
      </c>
      <c r="K26" s="37" t="s">
        <v>475</v>
      </c>
      <c r="L26" s="37" t="s">
        <v>474</v>
      </c>
      <c r="M26" s="37" t="s">
        <v>475</v>
      </c>
    </row>
    <row r="27" spans="1:13">
      <c r="A27" s="37" t="s">
        <v>369</v>
      </c>
      <c r="B27" s="37" t="s">
        <v>476</v>
      </c>
      <c r="F27" s="37" t="s">
        <v>106</v>
      </c>
      <c r="G27" s="37" t="s">
        <v>417</v>
      </c>
      <c r="H27" s="37" t="s">
        <v>360</v>
      </c>
      <c r="I27" s="37" t="s">
        <v>477</v>
      </c>
      <c r="J27" s="37" t="s">
        <v>478</v>
      </c>
      <c r="K27" s="37" t="s">
        <v>479</v>
      </c>
      <c r="L27" s="37" t="s">
        <v>478</v>
      </c>
      <c r="M27" s="37" t="s">
        <v>479</v>
      </c>
    </row>
    <row r="28" spans="1:13">
      <c r="A28" s="37" t="s">
        <v>378</v>
      </c>
      <c r="B28" s="37" t="s">
        <v>480</v>
      </c>
      <c r="F28" s="37" t="s">
        <v>107</v>
      </c>
      <c r="G28" s="37" t="s">
        <v>451</v>
      </c>
      <c r="H28" s="37" t="s">
        <v>364</v>
      </c>
      <c r="I28" s="37" t="s">
        <v>481</v>
      </c>
      <c r="J28" s="37" t="s">
        <v>482</v>
      </c>
      <c r="K28" s="37" t="s">
        <v>483</v>
      </c>
      <c r="L28" s="37" t="s">
        <v>482</v>
      </c>
      <c r="M28" s="37" t="s">
        <v>483</v>
      </c>
    </row>
    <row r="29" spans="1:13">
      <c r="A29" s="37" t="s">
        <v>377</v>
      </c>
      <c r="B29" s="37" t="s">
        <v>484</v>
      </c>
      <c r="F29" s="37" t="s">
        <v>108</v>
      </c>
      <c r="G29" s="37" t="s">
        <v>381</v>
      </c>
      <c r="H29" s="37" t="s">
        <v>347</v>
      </c>
      <c r="I29" s="37" t="s">
        <v>485</v>
      </c>
      <c r="J29" s="37" t="s">
        <v>486</v>
      </c>
      <c r="K29" s="37" t="s">
        <v>487</v>
      </c>
      <c r="L29" s="37" t="s">
        <v>486</v>
      </c>
      <c r="M29" s="37" t="s">
        <v>487</v>
      </c>
    </row>
    <row r="30" spans="1:13">
      <c r="A30" s="37" t="s">
        <v>385</v>
      </c>
      <c r="B30" s="37" t="s">
        <v>488</v>
      </c>
      <c r="F30" s="37" t="s">
        <v>109</v>
      </c>
      <c r="G30" s="37" t="s">
        <v>389</v>
      </c>
      <c r="H30" s="37" t="s">
        <v>382</v>
      </c>
      <c r="I30" s="37" t="s">
        <v>489</v>
      </c>
      <c r="J30" s="37" t="s">
        <v>490</v>
      </c>
      <c r="K30" s="37" t="s">
        <v>491</v>
      </c>
      <c r="L30" s="37" t="s">
        <v>490</v>
      </c>
      <c r="M30" s="37" t="s">
        <v>491</v>
      </c>
    </row>
    <row r="31" spans="1:13">
      <c r="A31" s="37" t="s">
        <v>384</v>
      </c>
      <c r="B31" s="37" t="s">
        <v>492</v>
      </c>
      <c r="F31" s="37" t="s">
        <v>110</v>
      </c>
      <c r="G31" s="37" t="s">
        <v>351</v>
      </c>
      <c r="H31" s="37" t="s">
        <v>390</v>
      </c>
      <c r="I31" s="37" t="s">
        <v>493</v>
      </c>
      <c r="J31" s="37" t="s">
        <v>494</v>
      </c>
      <c r="K31" s="37" t="s">
        <v>495</v>
      </c>
      <c r="L31" s="37" t="s">
        <v>494</v>
      </c>
      <c r="M31" s="37" t="s">
        <v>495</v>
      </c>
    </row>
    <row r="32" spans="1:13">
      <c r="A32" s="37" t="s">
        <v>393</v>
      </c>
      <c r="B32" s="37" t="s">
        <v>496</v>
      </c>
      <c r="F32" s="37" t="s">
        <v>111</v>
      </c>
      <c r="G32" s="37" t="s">
        <v>359</v>
      </c>
      <c r="H32" s="37" t="s">
        <v>379</v>
      </c>
      <c r="I32" s="37" t="s">
        <v>497</v>
      </c>
      <c r="J32" s="37" t="s">
        <v>498</v>
      </c>
      <c r="K32" s="37" t="s">
        <v>499</v>
      </c>
      <c r="L32" s="37" t="s">
        <v>498</v>
      </c>
      <c r="M32" s="37" t="s">
        <v>499</v>
      </c>
    </row>
    <row r="33" spans="1:13">
      <c r="A33" s="37" t="s">
        <v>392</v>
      </c>
      <c r="B33" s="37" t="s">
        <v>500</v>
      </c>
      <c r="F33" s="37" t="s">
        <v>112</v>
      </c>
      <c r="G33" s="37" t="s">
        <v>367</v>
      </c>
      <c r="H33" s="37" t="s">
        <v>373</v>
      </c>
      <c r="I33" s="37" t="s">
        <v>501</v>
      </c>
      <c r="J33" s="37" t="s">
        <v>502</v>
      </c>
      <c r="K33" s="37" t="s">
        <v>503</v>
      </c>
      <c r="L33" s="37" t="s">
        <v>502</v>
      </c>
      <c r="M33" s="37" t="s">
        <v>503</v>
      </c>
    </row>
    <row r="34" spans="1:13">
      <c r="A34" s="37" t="s">
        <v>398</v>
      </c>
      <c r="B34" s="37" t="s">
        <v>504</v>
      </c>
      <c r="F34" s="37" t="s">
        <v>113</v>
      </c>
      <c r="G34" s="37" t="s">
        <v>417</v>
      </c>
      <c r="H34" s="37" t="s">
        <v>364</v>
      </c>
      <c r="I34" s="37" t="s">
        <v>505</v>
      </c>
      <c r="J34" s="37" t="s">
        <v>506</v>
      </c>
      <c r="K34" s="37" t="s">
        <v>507</v>
      </c>
      <c r="L34" s="37" t="s">
        <v>506</v>
      </c>
      <c r="M34" s="37" t="s">
        <v>507</v>
      </c>
    </row>
    <row r="35" spans="1:13">
      <c r="A35" s="37" t="s">
        <v>397</v>
      </c>
      <c r="B35" s="37" t="s">
        <v>508</v>
      </c>
      <c r="F35" s="37" t="s">
        <v>114</v>
      </c>
      <c r="G35" s="37" t="s">
        <v>451</v>
      </c>
      <c r="H35" s="37" t="s">
        <v>352</v>
      </c>
      <c r="I35" s="37" t="s">
        <v>37</v>
      </c>
      <c r="J35" s="37" t="s">
        <v>509</v>
      </c>
      <c r="K35" s="37" t="s">
        <v>510</v>
      </c>
      <c r="L35" s="37" t="s">
        <v>509</v>
      </c>
      <c r="M35" s="37" t="s">
        <v>510</v>
      </c>
    </row>
    <row r="36" spans="1:13">
      <c r="A36" s="37" t="s">
        <v>403</v>
      </c>
      <c r="B36" s="37" t="s">
        <v>511</v>
      </c>
      <c r="F36" s="37" t="s">
        <v>115</v>
      </c>
      <c r="G36" s="37" t="s">
        <v>375</v>
      </c>
      <c r="H36" s="37" t="s">
        <v>360</v>
      </c>
      <c r="I36" s="37" t="s">
        <v>40</v>
      </c>
      <c r="J36" s="37" t="s">
        <v>512</v>
      </c>
      <c r="K36" s="37" t="s">
        <v>513</v>
      </c>
      <c r="L36" s="37" t="s">
        <v>512</v>
      </c>
      <c r="M36" s="37" t="s">
        <v>513</v>
      </c>
    </row>
    <row r="37" spans="1:13">
      <c r="A37" s="37" t="s">
        <v>402</v>
      </c>
      <c r="B37" s="37" t="s">
        <v>514</v>
      </c>
      <c r="F37" s="37" t="s">
        <v>116</v>
      </c>
      <c r="G37" s="37" t="s">
        <v>422</v>
      </c>
      <c r="H37" s="37" t="s">
        <v>347</v>
      </c>
      <c r="I37" s="37" t="s">
        <v>43</v>
      </c>
      <c r="J37" s="37" t="s">
        <v>515</v>
      </c>
      <c r="K37" s="37" t="s">
        <v>516</v>
      </c>
      <c r="L37" s="37" t="s">
        <v>515</v>
      </c>
      <c r="M37" s="37" t="s">
        <v>516</v>
      </c>
    </row>
    <row r="38" spans="1:13">
      <c r="A38" s="37" t="s">
        <v>407</v>
      </c>
      <c r="B38" s="37" t="s">
        <v>517</v>
      </c>
      <c r="F38" s="37" t="s">
        <v>117</v>
      </c>
      <c r="G38" s="37" t="s">
        <v>395</v>
      </c>
      <c r="H38" s="37" t="s">
        <v>382</v>
      </c>
      <c r="I38" s="37" t="s">
        <v>46</v>
      </c>
      <c r="J38" s="37" t="s">
        <v>518</v>
      </c>
      <c r="K38" s="37" t="s">
        <v>519</v>
      </c>
      <c r="L38" s="37" t="s">
        <v>518</v>
      </c>
      <c r="M38" s="37" t="s">
        <v>519</v>
      </c>
    </row>
    <row r="39" spans="1:13">
      <c r="A39" s="37" t="s">
        <v>406</v>
      </c>
      <c r="B39" s="37" t="s">
        <v>520</v>
      </c>
      <c r="F39" s="37" t="s">
        <v>118</v>
      </c>
      <c r="G39" s="37" t="s">
        <v>359</v>
      </c>
      <c r="H39" s="37" t="s">
        <v>373</v>
      </c>
      <c r="I39" s="37" t="s">
        <v>50</v>
      </c>
      <c r="J39" s="37" t="s">
        <v>521</v>
      </c>
      <c r="K39" s="37" t="s">
        <v>522</v>
      </c>
      <c r="L39" s="37" t="s">
        <v>521</v>
      </c>
      <c r="M39" s="37" t="s">
        <v>522</v>
      </c>
    </row>
    <row r="40" spans="1:13">
      <c r="A40" s="37" t="s">
        <v>411</v>
      </c>
      <c r="B40" s="37" t="s">
        <v>523</v>
      </c>
      <c r="F40" s="37" t="s">
        <v>119</v>
      </c>
      <c r="G40" s="37" t="s">
        <v>367</v>
      </c>
      <c r="H40" s="37" t="s">
        <v>390</v>
      </c>
      <c r="I40" s="37" t="s">
        <v>53</v>
      </c>
      <c r="J40" s="37" t="s">
        <v>524</v>
      </c>
      <c r="K40" s="37" t="s">
        <v>525</v>
      </c>
      <c r="L40" s="37" t="s">
        <v>524</v>
      </c>
      <c r="M40" s="37" t="s">
        <v>525</v>
      </c>
    </row>
    <row r="41" spans="1:13">
      <c r="A41" s="37" t="s">
        <v>410</v>
      </c>
      <c r="B41" s="37" t="s">
        <v>526</v>
      </c>
      <c r="F41" s="37" t="s">
        <v>120</v>
      </c>
      <c r="G41" s="37" t="s">
        <v>351</v>
      </c>
      <c r="H41" s="37" t="s">
        <v>379</v>
      </c>
      <c r="I41" s="37" t="s">
        <v>56</v>
      </c>
      <c r="J41" s="37" t="s">
        <v>527</v>
      </c>
      <c r="K41" s="37" t="s">
        <v>528</v>
      </c>
      <c r="L41" s="37" t="s">
        <v>527</v>
      </c>
      <c r="M41" s="37" t="s">
        <v>528</v>
      </c>
    </row>
    <row r="42" spans="1:13">
      <c r="A42" s="37" t="s">
        <v>415</v>
      </c>
      <c r="B42" s="37" t="s">
        <v>529</v>
      </c>
      <c r="F42" s="37" t="s">
        <v>121</v>
      </c>
      <c r="G42" s="37" t="s">
        <v>451</v>
      </c>
      <c r="H42" s="37" t="s">
        <v>360</v>
      </c>
      <c r="I42" s="37" t="s">
        <v>59</v>
      </c>
      <c r="J42" s="37" t="s">
        <v>530</v>
      </c>
      <c r="K42" s="37" t="s">
        <v>531</v>
      </c>
      <c r="L42" s="37" t="s">
        <v>530</v>
      </c>
      <c r="M42" s="37" t="s">
        <v>531</v>
      </c>
    </row>
    <row r="43" spans="1:13">
      <c r="A43" s="37" t="s">
        <v>414</v>
      </c>
      <c r="B43" s="37" t="s">
        <v>532</v>
      </c>
      <c r="F43" s="37" t="s">
        <v>122</v>
      </c>
      <c r="G43" s="37" t="s">
        <v>375</v>
      </c>
      <c r="H43" s="37" t="s">
        <v>364</v>
      </c>
      <c r="I43" s="37" t="s">
        <v>63</v>
      </c>
      <c r="J43" s="37" t="s">
        <v>533</v>
      </c>
      <c r="K43" s="37" t="s">
        <v>534</v>
      </c>
      <c r="L43" s="37" t="s">
        <v>533</v>
      </c>
      <c r="M43" s="37" t="s">
        <v>534</v>
      </c>
    </row>
    <row r="44" spans="1:13">
      <c r="A44" s="37" t="s">
        <v>420</v>
      </c>
      <c r="B44" s="37" t="s">
        <v>535</v>
      </c>
      <c r="F44" s="37" t="s">
        <v>123</v>
      </c>
      <c r="G44" s="37" t="s">
        <v>417</v>
      </c>
      <c r="H44" s="37" t="s">
        <v>352</v>
      </c>
      <c r="I44" s="37" t="s">
        <v>66</v>
      </c>
      <c r="J44" s="37" t="s">
        <v>536</v>
      </c>
      <c r="K44" s="37" t="s">
        <v>537</v>
      </c>
      <c r="L44" s="37" t="s">
        <v>536</v>
      </c>
      <c r="M44" s="37" t="s">
        <v>537</v>
      </c>
    </row>
    <row r="45" spans="1:13">
      <c r="A45" s="37" t="s">
        <v>419</v>
      </c>
      <c r="B45" s="37" t="s">
        <v>538</v>
      </c>
      <c r="F45" s="37" t="s">
        <v>124</v>
      </c>
      <c r="G45" s="37" t="s">
        <v>446</v>
      </c>
      <c r="H45" s="37" t="s">
        <v>347</v>
      </c>
      <c r="I45" s="37" t="s">
        <v>69</v>
      </c>
      <c r="J45" s="37" t="s">
        <v>539</v>
      </c>
      <c r="K45" s="37" t="s">
        <v>540</v>
      </c>
      <c r="L45" s="37" t="s">
        <v>539</v>
      </c>
      <c r="M45" s="37" t="s">
        <v>540</v>
      </c>
    </row>
    <row r="46" spans="1:13">
      <c r="A46" s="37" t="s">
        <v>425</v>
      </c>
      <c r="B46" s="37" t="s">
        <v>541</v>
      </c>
      <c r="F46" s="37" t="s">
        <v>125</v>
      </c>
      <c r="G46" s="37" t="s">
        <v>400</v>
      </c>
      <c r="H46" s="37" t="s">
        <v>382</v>
      </c>
      <c r="I46" s="37" t="s">
        <v>72</v>
      </c>
      <c r="J46" s="37" t="s">
        <v>542</v>
      </c>
      <c r="K46" s="37" t="s">
        <v>543</v>
      </c>
      <c r="L46" s="37" t="s">
        <v>542</v>
      </c>
      <c r="M46" s="37" t="s">
        <v>543</v>
      </c>
    </row>
    <row r="47" spans="1:13">
      <c r="A47" s="37" t="s">
        <v>424</v>
      </c>
      <c r="B47" s="37" t="s">
        <v>544</v>
      </c>
      <c r="F47" s="37" t="s">
        <v>126</v>
      </c>
      <c r="G47" s="37" t="s">
        <v>367</v>
      </c>
      <c r="H47" s="37" t="s">
        <v>379</v>
      </c>
      <c r="I47" s="37" t="s">
        <v>76</v>
      </c>
      <c r="J47" s="37" t="s">
        <v>545</v>
      </c>
      <c r="K47" s="37" t="s">
        <v>546</v>
      </c>
      <c r="L47" s="37" t="s">
        <v>547</v>
      </c>
      <c r="M47" s="37" t="s">
        <v>548</v>
      </c>
    </row>
    <row r="48" spans="1:13">
      <c r="A48" s="37" t="s">
        <v>429</v>
      </c>
      <c r="B48" s="37" t="s">
        <v>549</v>
      </c>
      <c r="F48" s="37" t="s">
        <v>127</v>
      </c>
      <c r="G48" s="37" t="s">
        <v>351</v>
      </c>
      <c r="H48" s="37" t="s">
        <v>373</v>
      </c>
      <c r="I48" s="37" t="s">
        <v>79</v>
      </c>
      <c r="J48" s="37" t="s">
        <v>550</v>
      </c>
      <c r="K48" s="37" t="s">
        <v>551</v>
      </c>
      <c r="L48" s="37" t="s">
        <v>550</v>
      </c>
      <c r="M48" s="37" t="s">
        <v>551</v>
      </c>
    </row>
    <row r="49" spans="1:13">
      <c r="A49" s="37" t="s">
        <v>428</v>
      </c>
      <c r="B49" s="37" t="s">
        <v>552</v>
      </c>
      <c r="F49" s="37" t="s">
        <v>128</v>
      </c>
      <c r="G49" s="37" t="s">
        <v>359</v>
      </c>
      <c r="H49" s="37" t="s">
        <v>390</v>
      </c>
      <c r="I49" s="37" t="s">
        <v>82</v>
      </c>
      <c r="J49" s="37" t="s">
        <v>553</v>
      </c>
      <c r="K49" s="37" t="s">
        <v>554</v>
      </c>
      <c r="L49" s="37" t="s">
        <v>553</v>
      </c>
      <c r="M49" s="37" t="s">
        <v>554</v>
      </c>
    </row>
    <row r="50" spans="1:13">
      <c r="A50" s="37" t="s">
        <v>433</v>
      </c>
      <c r="B50" s="37" t="s">
        <v>555</v>
      </c>
      <c r="F50" s="37" t="s">
        <v>129</v>
      </c>
      <c r="G50" s="37" t="s">
        <v>381</v>
      </c>
      <c r="H50" s="37" t="s">
        <v>352</v>
      </c>
      <c r="I50" s="37" t="s">
        <v>85</v>
      </c>
      <c r="J50" s="37" t="s">
        <v>556</v>
      </c>
      <c r="K50" s="37" t="s">
        <v>557</v>
      </c>
      <c r="L50" s="37" t="s">
        <v>556</v>
      </c>
      <c r="M50" s="37" t="s">
        <v>557</v>
      </c>
    </row>
    <row r="51" spans="1:13">
      <c r="A51" s="37" t="s">
        <v>432</v>
      </c>
      <c r="B51" s="37" t="s">
        <v>558</v>
      </c>
      <c r="F51" s="37" t="s">
        <v>130</v>
      </c>
      <c r="G51" s="37" t="s">
        <v>422</v>
      </c>
      <c r="H51" s="37" t="s">
        <v>360</v>
      </c>
      <c r="I51" s="37" t="s">
        <v>89</v>
      </c>
      <c r="J51" s="37" t="s">
        <v>559</v>
      </c>
      <c r="K51" s="37" t="s">
        <v>560</v>
      </c>
      <c r="L51" s="37" t="s">
        <v>559</v>
      </c>
      <c r="M51" s="37" t="s">
        <v>560</v>
      </c>
    </row>
    <row r="52" spans="1:13">
      <c r="A52" s="37" t="s">
        <v>437</v>
      </c>
      <c r="B52" s="37" t="s">
        <v>561</v>
      </c>
      <c r="F52" s="37" t="s">
        <v>131</v>
      </c>
      <c r="G52" s="37" t="s">
        <v>446</v>
      </c>
      <c r="H52" s="37" t="s">
        <v>364</v>
      </c>
      <c r="I52" s="37" t="s">
        <v>92</v>
      </c>
      <c r="J52" s="37" t="s">
        <v>562</v>
      </c>
      <c r="K52" s="37" t="s">
        <v>563</v>
      </c>
      <c r="L52" s="37" t="s">
        <v>562</v>
      </c>
      <c r="M52" s="37" t="s">
        <v>563</v>
      </c>
    </row>
    <row r="53" spans="1:13">
      <c r="A53" s="37" t="s">
        <v>436</v>
      </c>
      <c r="B53" s="37" t="s">
        <v>564</v>
      </c>
      <c r="F53" s="37" t="s">
        <v>132</v>
      </c>
      <c r="G53" s="37" t="s">
        <v>389</v>
      </c>
      <c r="H53" s="37" t="s">
        <v>347</v>
      </c>
      <c r="I53" s="37" t="s">
        <v>96</v>
      </c>
      <c r="J53" s="37" t="s">
        <v>565</v>
      </c>
      <c r="K53" s="37" t="s">
        <v>566</v>
      </c>
      <c r="L53" s="37" t="s">
        <v>565</v>
      </c>
      <c r="M53" s="37" t="s">
        <v>566</v>
      </c>
    </row>
    <row r="54" spans="1:13">
      <c r="A54" s="37" t="s">
        <v>441</v>
      </c>
      <c r="B54" s="37" t="s">
        <v>567</v>
      </c>
      <c r="F54" s="37" t="s">
        <v>133</v>
      </c>
      <c r="G54" s="37" t="s">
        <v>351</v>
      </c>
      <c r="H54" s="37" t="s">
        <v>382</v>
      </c>
      <c r="I54" s="37" t="s">
        <v>100</v>
      </c>
      <c r="J54" s="37" t="s">
        <v>568</v>
      </c>
      <c r="K54" s="37" t="s">
        <v>569</v>
      </c>
      <c r="L54" s="37" t="s">
        <v>570</v>
      </c>
      <c r="M54" s="37" t="s">
        <v>571</v>
      </c>
    </row>
    <row r="55" spans="1:13">
      <c r="A55" s="37" t="s">
        <v>440</v>
      </c>
      <c r="B55" s="37" t="s">
        <v>572</v>
      </c>
      <c r="F55" s="37" t="s">
        <v>134</v>
      </c>
      <c r="G55" s="37" t="s">
        <v>375</v>
      </c>
      <c r="H55" s="37" t="s">
        <v>390</v>
      </c>
      <c r="I55" s="37" t="s">
        <v>573</v>
      </c>
      <c r="J55" s="37" t="s">
        <v>574</v>
      </c>
      <c r="K55" s="37" t="s">
        <v>575</v>
      </c>
      <c r="L55" s="37" t="s">
        <v>576</v>
      </c>
      <c r="M55" s="37" t="s">
        <v>577</v>
      </c>
    </row>
    <row r="56" spans="1:13">
      <c r="A56" s="37" t="s">
        <v>445</v>
      </c>
      <c r="B56" s="37" t="s">
        <v>578</v>
      </c>
      <c r="F56" s="37" t="s">
        <v>135</v>
      </c>
      <c r="G56" s="37" t="s">
        <v>417</v>
      </c>
      <c r="H56" s="37" t="s">
        <v>379</v>
      </c>
      <c r="I56" s="37" t="s">
        <v>579</v>
      </c>
      <c r="J56" s="37" t="s">
        <v>580</v>
      </c>
      <c r="K56" s="37" t="s">
        <v>581</v>
      </c>
      <c r="L56" s="37" t="s">
        <v>582</v>
      </c>
      <c r="M56" s="37" t="s">
        <v>583</v>
      </c>
    </row>
    <row r="57" spans="1:13">
      <c r="A57" s="37" t="s">
        <v>444</v>
      </c>
      <c r="B57" s="37" t="s">
        <v>584</v>
      </c>
      <c r="F57" s="37" t="s">
        <v>136</v>
      </c>
      <c r="G57" s="37" t="s">
        <v>451</v>
      </c>
      <c r="H57" s="37" t="s">
        <v>373</v>
      </c>
      <c r="I57" s="37" t="s">
        <v>585</v>
      </c>
      <c r="J57" s="37" t="s">
        <v>586</v>
      </c>
      <c r="K57" s="37" t="s">
        <v>587</v>
      </c>
      <c r="L57" s="37" t="s">
        <v>588</v>
      </c>
      <c r="M57" s="37" t="s">
        <v>589</v>
      </c>
    </row>
    <row r="58" spans="1:13">
      <c r="A58" s="37" t="s">
        <v>450</v>
      </c>
      <c r="B58" s="37" t="s">
        <v>590</v>
      </c>
      <c r="F58" s="37" t="s">
        <v>137</v>
      </c>
      <c r="G58" s="37" t="s">
        <v>422</v>
      </c>
      <c r="H58" s="37" t="s">
        <v>364</v>
      </c>
      <c r="I58" s="37" t="s">
        <v>591</v>
      </c>
      <c r="J58" s="37" t="s">
        <v>592</v>
      </c>
      <c r="K58" s="37" t="s">
        <v>593</v>
      </c>
      <c r="L58" s="37" t="s">
        <v>592</v>
      </c>
      <c r="M58" s="37" t="s">
        <v>593</v>
      </c>
    </row>
    <row r="59" spans="1:13">
      <c r="A59" s="37" t="s">
        <v>449</v>
      </c>
      <c r="B59" s="37" t="s">
        <v>594</v>
      </c>
      <c r="F59" s="37" t="s">
        <v>138</v>
      </c>
      <c r="G59" s="37" t="s">
        <v>446</v>
      </c>
      <c r="H59" s="37" t="s">
        <v>352</v>
      </c>
      <c r="I59" s="37" t="s">
        <v>595</v>
      </c>
      <c r="J59" s="37" t="s">
        <v>596</v>
      </c>
      <c r="K59" s="37" t="s">
        <v>597</v>
      </c>
      <c r="L59" s="37" t="s">
        <v>596</v>
      </c>
      <c r="M59" s="37" t="s">
        <v>597</v>
      </c>
    </row>
    <row r="60" spans="1:13">
      <c r="A60" s="37" t="s">
        <v>455</v>
      </c>
      <c r="B60" s="37" t="s">
        <v>598</v>
      </c>
      <c r="F60" s="37" t="s">
        <v>139</v>
      </c>
      <c r="G60" s="37" t="s">
        <v>381</v>
      </c>
      <c r="H60" s="37" t="s">
        <v>360</v>
      </c>
      <c r="I60" s="37" t="s">
        <v>599</v>
      </c>
      <c r="J60" s="37" t="s">
        <v>600</v>
      </c>
      <c r="K60" s="37" t="s">
        <v>601</v>
      </c>
      <c r="L60" s="37" t="s">
        <v>600</v>
      </c>
      <c r="M60" s="37" t="s">
        <v>601</v>
      </c>
    </row>
    <row r="61" spans="1:13">
      <c r="A61" s="37" t="s">
        <v>454</v>
      </c>
      <c r="B61" s="37" t="s">
        <v>602</v>
      </c>
      <c r="F61" s="37" t="s">
        <v>140</v>
      </c>
      <c r="G61" s="37" t="s">
        <v>395</v>
      </c>
      <c r="H61" s="37" t="s">
        <v>347</v>
      </c>
      <c r="I61" s="37" t="s">
        <v>603</v>
      </c>
      <c r="J61" s="37" t="s">
        <v>604</v>
      </c>
      <c r="K61" s="37" t="s">
        <v>605</v>
      </c>
      <c r="L61" s="37" t="s">
        <v>604</v>
      </c>
      <c r="M61" s="37" t="s">
        <v>605</v>
      </c>
    </row>
    <row r="62" spans="1:13">
      <c r="A62" s="37" t="s">
        <v>459</v>
      </c>
      <c r="B62" s="37" t="s">
        <v>606</v>
      </c>
      <c r="F62" s="37" t="s">
        <v>141</v>
      </c>
      <c r="G62" s="37" t="s">
        <v>359</v>
      </c>
      <c r="H62" s="37" t="s">
        <v>382</v>
      </c>
      <c r="I62" s="37" t="s">
        <v>607</v>
      </c>
      <c r="J62" s="37" t="s">
        <v>608</v>
      </c>
      <c r="K62" s="37" t="s">
        <v>609</v>
      </c>
      <c r="L62" s="37" t="s">
        <v>608</v>
      </c>
      <c r="M62" s="37" t="s">
        <v>609</v>
      </c>
    </row>
    <row r="63" spans="1:13">
      <c r="A63" s="37" t="s">
        <v>458</v>
      </c>
      <c r="B63" s="37" t="s">
        <v>610</v>
      </c>
      <c r="F63" s="37" t="s">
        <v>142</v>
      </c>
      <c r="G63" s="37" t="s">
        <v>417</v>
      </c>
      <c r="H63" s="37" t="s">
        <v>373</v>
      </c>
      <c r="I63" s="37" t="s">
        <v>611</v>
      </c>
      <c r="J63" s="37" t="s">
        <v>612</v>
      </c>
      <c r="K63" s="37" t="s">
        <v>613</v>
      </c>
      <c r="L63" s="37" t="s">
        <v>612</v>
      </c>
      <c r="M63" s="37" t="s">
        <v>613</v>
      </c>
    </row>
    <row r="64" spans="1:13">
      <c r="A64" s="37" t="s">
        <v>463</v>
      </c>
      <c r="B64" s="37" t="s">
        <v>614</v>
      </c>
      <c r="F64" s="37" t="s">
        <v>143</v>
      </c>
      <c r="G64" s="37" t="s">
        <v>451</v>
      </c>
      <c r="H64" s="37" t="s">
        <v>390</v>
      </c>
      <c r="I64" s="37" t="s">
        <v>615</v>
      </c>
      <c r="J64" s="37" t="s">
        <v>616</v>
      </c>
      <c r="K64" s="37" t="s">
        <v>617</v>
      </c>
      <c r="L64" s="37" t="s">
        <v>616</v>
      </c>
      <c r="M64" s="37" t="s">
        <v>617</v>
      </c>
    </row>
    <row r="65" spans="1:13">
      <c r="A65" s="37" t="s">
        <v>462</v>
      </c>
      <c r="B65" s="37" t="s">
        <v>618</v>
      </c>
      <c r="F65" s="37" t="s">
        <v>144</v>
      </c>
      <c r="G65" s="37" t="s">
        <v>375</v>
      </c>
      <c r="H65" s="37" t="s">
        <v>379</v>
      </c>
      <c r="I65" s="37" t="s">
        <v>619</v>
      </c>
      <c r="J65" s="37" t="s">
        <v>620</v>
      </c>
      <c r="K65" s="37" t="s">
        <v>621</v>
      </c>
      <c r="L65" s="37" t="s">
        <v>620</v>
      </c>
      <c r="M65" s="37" t="s">
        <v>621</v>
      </c>
    </row>
    <row r="66" spans="1:13">
      <c r="A66" s="37" t="s">
        <v>467</v>
      </c>
      <c r="B66" s="37" t="s">
        <v>622</v>
      </c>
      <c r="F66" s="37" t="s">
        <v>145</v>
      </c>
      <c r="G66" s="37" t="s">
        <v>446</v>
      </c>
      <c r="H66" s="37" t="s">
        <v>360</v>
      </c>
      <c r="I66" s="37" t="s">
        <v>623</v>
      </c>
      <c r="J66" s="37" t="s">
        <v>624</v>
      </c>
      <c r="K66" s="37" t="s">
        <v>625</v>
      </c>
      <c r="L66" s="37" t="s">
        <v>624</v>
      </c>
      <c r="M66" s="37" t="s">
        <v>625</v>
      </c>
    </row>
    <row r="67" spans="1:13">
      <c r="A67" s="37" t="s">
        <v>466</v>
      </c>
      <c r="B67" s="37" t="s">
        <v>626</v>
      </c>
      <c r="F67" s="37" t="s">
        <v>146</v>
      </c>
      <c r="G67" s="37" t="s">
        <v>381</v>
      </c>
      <c r="H67" s="37" t="s">
        <v>364</v>
      </c>
      <c r="I67" s="37" t="s">
        <v>627</v>
      </c>
      <c r="J67" s="37" t="s">
        <v>628</v>
      </c>
      <c r="K67" s="37" t="s">
        <v>629</v>
      </c>
      <c r="L67" s="37" t="s">
        <v>628</v>
      </c>
      <c r="M67" s="37" t="s">
        <v>629</v>
      </c>
    </row>
    <row r="68" spans="1:13">
      <c r="A68" s="37" t="s">
        <v>471</v>
      </c>
      <c r="B68" s="37" t="s">
        <v>630</v>
      </c>
      <c r="F68" s="37" t="s">
        <v>147</v>
      </c>
      <c r="G68" s="37" t="s">
        <v>422</v>
      </c>
      <c r="H68" s="37" t="s">
        <v>352</v>
      </c>
      <c r="I68" s="37" t="s">
        <v>631</v>
      </c>
      <c r="J68" s="37" t="s">
        <v>632</v>
      </c>
      <c r="K68" s="37" t="s">
        <v>633</v>
      </c>
      <c r="L68" s="37" t="s">
        <v>632</v>
      </c>
      <c r="M68" s="37" t="s">
        <v>633</v>
      </c>
    </row>
    <row r="69" spans="1:13">
      <c r="A69" s="37" t="s">
        <v>470</v>
      </c>
      <c r="B69" s="37" t="s">
        <v>634</v>
      </c>
      <c r="F69" s="37" t="s">
        <v>148</v>
      </c>
      <c r="G69" s="37" t="s">
        <v>400</v>
      </c>
      <c r="H69" s="37" t="s">
        <v>347</v>
      </c>
      <c r="I69" s="37" t="s">
        <v>635</v>
      </c>
      <c r="J69" s="37" t="s">
        <v>636</v>
      </c>
      <c r="K69" s="37" t="s">
        <v>637</v>
      </c>
      <c r="L69" s="37" t="s">
        <v>636</v>
      </c>
      <c r="M69" s="37" t="s">
        <v>637</v>
      </c>
    </row>
    <row r="70" spans="1:13">
      <c r="A70" s="37" t="s">
        <v>475</v>
      </c>
      <c r="B70" s="37" t="s">
        <v>638</v>
      </c>
      <c r="F70" s="37" t="s">
        <v>149</v>
      </c>
      <c r="G70" s="37" t="s">
        <v>367</v>
      </c>
      <c r="H70" s="37" t="s">
        <v>382</v>
      </c>
      <c r="I70" s="37" t="s">
        <v>639</v>
      </c>
      <c r="J70" s="37" t="s">
        <v>640</v>
      </c>
      <c r="K70" s="37" t="s">
        <v>641</v>
      </c>
      <c r="L70" s="37" t="s">
        <v>642</v>
      </c>
      <c r="M70" s="37" t="s">
        <v>643</v>
      </c>
    </row>
    <row r="71" spans="1:13">
      <c r="A71" s="37" t="s">
        <v>474</v>
      </c>
      <c r="B71" s="37" t="s">
        <v>644</v>
      </c>
      <c r="F71" s="37" t="s">
        <v>150</v>
      </c>
      <c r="G71" s="37" t="s">
        <v>451</v>
      </c>
      <c r="H71" s="37" t="s">
        <v>379</v>
      </c>
      <c r="I71" s="37" t="s">
        <v>645</v>
      </c>
      <c r="J71" s="37" t="s">
        <v>646</v>
      </c>
      <c r="K71" s="37" t="s">
        <v>647</v>
      </c>
      <c r="L71" s="37" t="s">
        <v>648</v>
      </c>
      <c r="M71" s="37" t="s">
        <v>649</v>
      </c>
    </row>
    <row r="72" spans="1:13">
      <c r="A72" s="37" t="s">
        <v>479</v>
      </c>
      <c r="B72" s="37" t="s">
        <v>650</v>
      </c>
      <c r="F72" s="37" t="s">
        <v>151</v>
      </c>
      <c r="G72" s="37" t="s">
        <v>375</v>
      </c>
      <c r="H72" s="37" t="s">
        <v>373</v>
      </c>
      <c r="I72" s="37" t="s">
        <v>651</v>
      </c>
      <c r="J72" s="37" t="s">
        <v>652</v>
      </c>
      <c r="K72" s="37" t="s">
        <v>653</v>
      </c>
      <c r="L72" s="37" t="s">
        <v>654</v>
      </c>
      <c r="M72" s="37" t="s">
        <v>655</v>
      </c>
    </row>
    <row r="73" spans="1:13">
      <c r="A73" s="37" t="s">
        <v>478</v>
      </c>
      <c r="B73" s="37" t="s">
        <v>656</v>
      </c>
      <c r="F73" s="37" t="s">
        <v>152</v>
      </c>
      <c r="G73" s="37" t="s">
        <v>417</v>
      </c>
      <c r="H73" s="37" t="s">
        <v>390</v>
      </c>
      <c r="I73" s="37" t="s">
        <v>657</v>
      </c>
      <c r="J73" s="37" t="s">
        <v>658</v>
      </c>
      <c r="K73" s="37" t="s">
        <v>659</v>
      </c>
      <c r="L73" s="37" t="s">
        <v>660</v>
      </c>
      <c r="M73" s="37" t="s">
        <v>661</v>
      </c>
    </row>
    <row r="74" spans="1:13">
      <c r="A74" s="37" t="s">
        <v>483</v>
      </c>
      <c r="B74" s="37" t="s">
        <v>662</v>
      </c>
      <c r="F74" s="37" t="s">
        <v>153</v>
      </c>
      <c r="G74" s="37" t="s">
        <v>389</v>
      </c>
      <c r="H74" s="37" t="s">
        <v>352</v>
      </c>
      <c r="I74" s="37" t="s">
        <v>663</v>
      </c>
      <c r="J74" s="37" t="s">
        <v>664</v>
      </c>
      <c r="K74" s="37" t="s">
        <v>665</v>
      </c>
      <c r="L74" s="37" t="s">
        <v>666</v>
      </c>
      <c r="M74" s="37" t="s">
        <v>667</v>
      </c>
    </row>
    <row r="75" spans="1:13">
      <c r="A75" s="37" t="s">
        <v>482</v>
      </c>
      <c r="B75" s="37" t="s">
        <v>668</v>
      </c>
      <c r="F75" s="37" t="s">
        <v>154</v>
      </c>
      <c r="G75" s="37" t="s">
        <v>395</v>
      </c>
      <c r="H75" s="37" t="s">
        <v>360</v>
      </c>
      <c r="I75" s="37" t="s">
        <v>669</v>
      </c>
      <c r="J75" s="37" t="s">
        <v>670</v>
      </c>
      <c r="K75" s="37" t="s">
        <v>671</v>
      </c>
      <c r="L75" s="37" t="s">
        <v>672</v>
      </c>
      <c r="M75" s="37" t="s">
        <v>673</v>
      </c>
    </row>
    <row r="76" spans="1:13">
      <c r="A76" s="37" t="s">
        <v>487</v>
      </c>
      <c r="B76" s="37" t="s">
        <v>674</v>
      </c>
      <c r="F76" s="37" t="s">
        <v>155</v>
      </c>
      <c r="G76" s="37" t="s">
        <v>400</v>
      </c>
      <c r="H76" s="37" t="s">
        <v>364</v>
      </c>
      <c r="I76" s="37" t="s">
        <v>675</v>
      </c>
      <c r="J76" s="37" t="s">
        <v>676</v>
      </c>
      <c r="K76" s="37" t="s">
        <v>677</v>
      </c>
      <c r="L76" s="37" t="s">
        <v>678</v>
      </c>
      <c r="M76" s="37" t="s">
        <v>679</v>
      </c>
    </row>
    <row r="77" spans="1:13">
      <c r="A77" s="37" t="s">
        <v>486</v>
      </c>
      <c r="B77" s="37" t="s">
        <v>680</v>
      </c>
      <c r="F77" s="37" t="s">
        <v>156</v>
      </c>
      <c r="G77" s="37" t="s">
        <v>351</v>
      </c>
      <c r="H77" s="37" t="s">
        <v>347</v>
      </c>
      <c r="I77" s="37" t="s">
        <v>681</v>
      </c>
      <c r="J77" s="37" t="s">
        <v>682</v>
      </c>
      <c r="K77" s="37" t="s">
        <v>683</v>
      </c>
      <c r="L77" s="37" t="s">
        <v>684</v>
      </c>
      <c r="M77" s="37" t="s">
        <v>685</v>
      </c>
    </row>
    <row r="78" spans="1:13">
      <c r="A78" s="37" t="s">
        <v>491</v>
      </c>
      <c r="B78" s="37" t="s">
        <v>686</v>
      </c>
      <c r="F78" s="37" t="s">
        <v>157</v>
      </c>
      <c r="G78" s="37" t="s">
        <v>375</v>
      </c>
      <c r="H78" s="37" t="s">
        <v>382</v>
      </c>
      <c r="I78" s="37" t="s">
        <v>687</v>
      </c>
      <c r="J78" s="37" t="s">
        <v>688</v>
      </c>
      <c r="K78" s="37" t="s">
        <v>689</v>
      </c>
      <c r="L78" s="37" t="s">
        <v>688</v>
      </c>
      <c r="M78" s="37" t="s">
        <v>689</v>
      </c>
    </row>
    <row r="79" spans="1:13">
      <c r="A79" s="37" t="s">
        <v>490</v>
      </c>
      <c r="B79" s="37" t="s">
        <v>690</v>
      </c>
      <c r="F79" s="37" t="s">
        <v>158</v>
      </c>
      <c r="G79" s="37" t="s">
        <v>381</v>
      </c>
      <c r="H79" s="37" t="s">
        <v>390</v>
      </c>
      <c r="I79" s="37" t="s">
        <v>691</v>
      </c>
      <c r="J79" s="37" t="s">
        <v>692</v>
      </c>
      <c r="K79" s="37" t="s">
        <v>693</v>
      </c>
      <c r="L79" s="37" t="s">
        <v>692</v>
      </c>
      <c r="M79" s="37" t="s">
        <v>693</v>
      </c>
    </row>
    <row r="80" spans="1:13">
      <c r="A80" s="37" t="s">
        <v>495</v>
      </c>
      <c r="B80" s="37" t="s">
        <v>694</v>
      </c>
      <c r="F80" s="37" t="s">
        <v>159</v>
      </c>
      <c r="G80" s="37" t="s">
        <v>422</v>
      </c>
      <c r="H80" s="37" t="s">
        <v>379</v>
      </c>
      <c r="I80" s="37" t="s">
        <v>695</v>
      </c>
      <c r="J80" s="37" t="s">
        <v>696</v>
      </c>
      <c r="K80" s="37" t="s">
        <v>697</v>
      </c>
      <c r="L80" s="37" t="s">
        <v>696</v>
      </c>
      <c r="M80" s="37" t="s">
        <v>697</v>
      </c>
    </row>
    <row r="81" spans="1:13">
      <c r="A81" s="37" t="s">
        <v>494</v>
      </c>
      <c r="B81" s="37" t="s">
        <v>698</v>
      </c>
      <c r="F81" s="37" t="s">
        <v>160</v>
      </c>
      <c r="G81" s="37" t="s">
        <v>446</v>
      </c>
      <c r="H81" s="37" t="s">
        <v>373</v>
      </c>
      <c r="I81" s="37" t="s">
        <v>699</v>
      </c>
      <c r="J81" s="37" t="s">
        <v>700</v>
      </c>
      <c r="K81" s="37" t="s">
        <v>701</v>
      </c>
      <c r="L81" s="37" t="s">
        <v>700</v>
      </c>
      <c r="M81" s="37" t="s">
        <v>701</v>
      </c>
    </row>
    <row r="82" spans="1:13">
      <c r="A82" s="37" t="s">
        <v>499</v>
      </c>
      <c r="B82" s="37" t="s">
        <v>702</v>
      </c>
      <c r="F82" s="37" t="s">
        <v>161</v>
      </c>
      <c r="G82" s="37" t="s">
        <v>395</v>
      </c>
      <c r="H82" s="37" t="s">
        <v>364</v>
      </c>
      <c r="I82" s="37" t="s">
        <v>703</v>
      </c>
      <c r="J82" s="37" t="s">
        <v>704</v>
      </c>
      <c r="K82" s="37" t="s">
        <v>705</v>
      </c>
      <c r="L82" s="37" t="s">
        <v>704</v>
      </c>
      <c r="M82" s="37" t="s">
        <v>705</v>
      </c>
    </row>
    <row r="83" spans="1:13">
      <c r="A83" s="37" t="s">
        <v>498</v>
      </c>
      <c r="B83" s="37" t="s">
        <v>706</v>
      </c>
      <c r="F83" s="37" t="s">
        <v>162</v>
      </c>
      <c r="G83" s="37" t="s">
        <v>400</v>
      </c>
      <c r="H83" s="37" t="s">
        <v>352</v>
      </c>
      <c r="I83" s="37" t="s">
        <v>707</v>
      </c>
      <c r="J83" s="37" t="s">
        <v>708</v>
      </c>
      <c r="K83" s="37" t="s">
        <v>709</v>
      </c>
      <c r="L83" s="37" t="s">
        <v>708</v>
      </c>
      <c r="M83" s="37" t="s">
        <v>709</v>
      </c>
    </row>
    <row r="84" spans="1:13">
      <c r="A84" s="37" t="s">
        <v>503</v>
      </c>
      <c r="B84" s="37" t="s">
        <v>710</v>
      </c>
      <c r="F84" s="37" t="s">
        <v>163</v>
      </c>
      <c r="G84" s="37" t="s">
        <v>389</v>
      </c>
      <c r="H84" s="37" t="s">
        <v>360</v>
      </c>
      <c r="I84" s="37" t="s">
        <v>711</v>
      </c>
      <c r="J84" s="37" t="s">
        <v>712</v>
      </c>
      <c r="K84" s="37" t="s">
        <v>713</v>
      </c>
      <c r="L84" s="37" t="s">
        <v>712</v>
      </c>
      <c r="M84" s="37" t="s">
        <v>713</v>
      </c>
    </row>
    <row r="85" spans="1:13">
      <c r="A85" s="37" t="s">
        <v>502</v>
      </c>
      <c r="B85" s="37" t="s">
        <v>714</v>
      </c>
      <c r="F85" s="37" t="s">
        <v>164</v>
      </c>
      <c r="G85" s="37" t="s">
        <v>359</v>
      </c>
      <c r="H85" s="37" t="s">
        <v>347</v>
      </c>
      <c r="I85" s="37" t="s">
        <v>715</v>
      </c>
      <c r="J85" s="37" t="s">
        <v>716</v>
      </c>
      <c r="K85" s="37" t="s">
        <v>717</v>
      </c>
      <c r="L85" s="37" t="s">
        <v>718</v>
      </c>
      <c r="M85" s="37" t="s">
        <v>719</v>
      </c>
    </row>
    <row r="86" spans="1:13">
      <c r="A86" s="37" t="s">
        <v>507</v>
      </c>
      <c r="B86" s="37" t="s">
        <v>720</v>
      </c>
      <c r="F86" s="37" t="s">
        <v>165</v>
      </c>
      <c r="G86" s="37" t="s">
        <v>417</v>
      </c>
      <c r="H86" s="37" t="s">
        <v>382</v>
      </c>
      <c r="I86" s="37" t="s">
        <v>721</v>
      </c>
      <c r="J86" s="37" t="s">
        <v>722</v>
      </c>
      <c r="K86" s="37" t="s">
        <v>723</v>
      </c>
      <c r="L86" s="37" t="s">
        <v>722</v>
      </c>
      <c r="M86" s="37" t="s">
        <v>723</v>
      </c>
    </row>
    <row r="87" spans="1:13">
      <c r="A87" s="37" t="s">
        <v>506</v>
      </c>
      <c r="B87" s="37" t="s">
        <v>724</v>
      </c>
      <c r="F87" s="37" t="s">
        <v>166</v>
      </c>
      <c r="G87" s="37" t="s">
        <v>422</v>
      </c>
      <c r="H87" s="37" t="s">
        <v>373</v>
      </c>
      <c r="I87" s="37" t="s">
        <v>725</v>
      </c>
      <c r="J87" s="37" t="s">
        <v>726</v>
      </c>
      <c r="K87" s="37" t="s">
        <v>727</v>
      </c>
      <c r="L87" s="37" t="s">
        <v>726</v>
      </c>
      <c r="M87" s="37" t="s">
        <v>727</v>
      </c>
    </row>
    <row r="88" spans="1:13">
      <c r="A88" s="37" t="s">
        <v>510</v>
      </c>
      <c r="B88" s="37" t="s">
        <v>728</v>
      </c>
      <c r="F88" s="37" t="s">
        <v>167</v>
      </c>
      <c r="G88" s="37" t="s">
        <v>446</v>
      </c>
      <c r="H88" s="37" t="s">
        <v>390</v>
      </c>
      <c r="I88" s="37" t="s">
        <v>729</v>
      </c>
      <c r="J88" s="37" t="s">
        <v>730</v>
      </c>
      <c r="K88" s="37" t="s">
        <v>731</v>
      </c>
      <c r="L88" s="37" t="s">
        <v>730</v>
      </c>
      <c r="M88" s="37" t="s">
        <v>731</v>
      </c>
    </row>
    <row r="89" spans="1:13">
      <c r="A89" s="37" t="s">
        <v>509</v>
      </c>
      <c r="B89" s="37" t="s">
        <v>732</v>
      </c>
      <c r="F89" s="37" t="s">
        <v>168</v>
      </c>
      <c r="G89" s="37" t="s">
        <v>381</v>
      </c>
      <c r="H89" s="37" t="s">
        <v>379</v>
      </c>
      <c r="I89" s="37" t="s">
        <v>733</v>
      </c>
      <c r="J89" s="37" t="s">
        <v>734</v>
      </c>
      <c r="K89" s="37" t="s">
        <v>735</v>
      </c>
      <c r="L89" s="37" t="s">
        <v>734</v>
      </c>
      <c r="M89" s="37" t="s">
        <v>735</v>
      </c>
    </row>
    <row r="90" spans="1:13">
      <c r="A90" s="37" t="s">
        <v>513</v>
      </c>
      <c r="B90" s="37" t="s">
        <v>736</v>
      </c>
      <c r="F90" s="37" t="s">
        <v>169</v>
      </c>
      <c r="G90" s="37" t="s">
        <v>400</v>
      </c>
      <c r="H90" s="37" t="s">
        <v>360</v>
      </c>
      <c r="I90" s="37" t="s">
        <v>737</v>
      </c>
      <c r="J90" s="37" t="s">
        <v>738</v>
      </c>
      <c r="K90" s="37" t="s">
        <v>739</v>
      </c>
      <c r="L90" s="37" t="s">
        <v>738</v>
      </c>
      <c r="M90" s="37" t="s">
        <v>739</v>
      </c>
    </row>
    <row r="91" spans="1:13">
      <c r="A91" s="37" t="s">
        <v>512</v>
      </c>
      <c r="B91" s="37" t="s">
        <v>740</v>
      </c>
      <c r="F91" s="37" t="s">
        <v>170</v>
      </c>
      <c r="G91" s="37" t="s">
        <v>389</v>
      </c>
      <c r="H91" s="37" t="s">
        <v>364</v>
      </c>
      <c r="I91" s="37" t="s">
        <v>741</v>
      </c>
      <c r="J91" s="37" t="s">
        <v>742</v>
      </c>
      <c r="K91" s="37" t="s">
        <v>743</v>
      </c>
      <c r="L91" s="37" t="s">
        <v>742</v>
      </c>
      <c r="M91" s="37" t="s">
        <v>743</v>
      </c>
    </row>
    <row r="92" spans="1:13">
      <c r="A92" s="37" t="s">
        <v>516</v>
      </c>
      <c r="B92" s="37" t="s">
        <v>744</v>
      </c>
      <c r="F92" s="37" t="s">
        <v>171</v>
      </c>
      <c r="G92" s="37" t="s">
        <v>395</v>
      </c>
      <c r="H92" s="37" t="s">
        <v>352</v>
      </c>
      <c r="I92" s="37" t="s">
        <v>745</v>
      </c>
      <c r="J92" s="37" t="s">
        <v>746</v>
      </c>
      <c r="K92" s="37" t="s">
        <v>747</v>
      </c>
      <c r="L92" s="37" t="s">
        <v>746</v>
      </c>
      <c r="M92" s="37" t="s">
        <v>747</v>
      </c>
    </row>
    <row r="93" spans="1:13">
      <c r="A93" s="37" t="s">
        <v>515</v>
      </c>
      <c r="B93" s="37" t="s">
        <v>748</v>
      </c>
      <c r="F93" s="37" t="s">
        <v>172</v>
      </c>
      <c r="G93" s="37" t="s">
        <v>367</v>
      </c>
      <c r="H93" s="37" t="s">
        <v>347</v>
      </c>
      <c r="I93" s="37" t="s">
        <v>749</v>
      </c>
      <c r="J93" s="37" t="s">
        <v>750</v>
      </c>
      <c r="K93" s="37" t="s">
        <v>751</v>
      </c>
      <c r="L93" s="37" t="s">
        <v>750</v>
      </c>
      <c r="M93" s="37" t="s">
        <v>751</v>
      </c>
    </row>
    <row r="94" spans="1:13">
      <c r="A94" s="37" t="s">
        <v>519</v>
      </c>
      <c r="B94" s="37" t="s">
        <v>752</v>
      </c>
      <c r="F94" s="37" t="s">
        <v>173</v>
      </c>
      <c r="G94" s="37" t="s">
        <v>451</v>
      </c>
      <c r="H94" s="37" t="s">
        <v>382</v>
      </c>
      <c r="I94" s="37" t="s">
        <v>753</v>
      </c>
      <c r="J94" s="37" t="s">
        <v>754</v>
      </c>
      <c r="K94" s="37" t="s">
        <v>755</v>
      </c>
      <c r="L94" s="37" t="s">
        <v>754</v>
      </c>
      <c r="M94" s="37" t="s">
        <v>755</v>
      </c>
    </row>
    <row r="95" spans="1:13">
      <c r="A95" s="37" t="s">
        <v>518</v>
      </c>
      <c r="B95" s="37" t="s">
        <v>756</v>
      </c>
      <c r="F95" s="37" t="s">
        <v>174</v>
      </c>
      <c r="G95" s="37" t="s">
        <v>446</v>
      </c>
      <c r="H95" s="37" t="s">
        <v>379</v>
      </c>
      <c r="I95" s="37" t="s">
        <v>757</v>
      </c>
      <c r="J95" s="37" t="s">
        <v>758</v>
      </c>
      <c r="K95" s="37" t="s">
        <v>759</v>
      </c>
      <c r="L95" s="37" t="s">
        <v>758</v>
      </c>
      <c r="M95" s="37" t="s">
        <v>759</v>
      </c>
    </row>
    <row r="96" spans="1:13">
      <c r="A96" s="37" t="s">
        <v>522</v>
      </c>
      <c r="B96" s="37" t="s">
        <v>760</v>
      </c>
      <c r="F96" s="37" t="s">
        <v>175</v>
      </c>
      <c r="G96" s="37" t="s">
        <v>381</v>
      </c>
      <c r="H96" s="37" t="s">
        <v>373</v>
      </c>
      <c r="I96" s="37" t="s">
        <v>761</v>
      </c>
      <c r="J96" s="37" t="s">
        <v>762</v>
      </c>
      <c r="K96" s="37" t="s">
        <v>763</v>
      </c>
      <c r="L96" s="37" t="s">
        <v>762</v>
      </c>
      <c r="M96" s="37" t="s">
        <v>763</v>
      </c>
    </row>
    <row r="97" spans="1:13">
      <c r="A97" s="37" t="s">
        <v>521</v>
      </c>
      <c r="B97" s="37" t="s">
        <v>764</v>
      </c>
      <c r="F97" s="37" t="s">
        <v>176</v>
      </c>
      <c r="G97" s="37" t="s">
        <v>422</v>
      </c>
      <c r="H97" s="37" t="s">
        <v>390</v>
      </c>
      <c r="I97" s="37" t="s">
        <v>765</v>
      </c>
      <c r="J97" s="37" t="s">
        <v>766</v>
      </c>
      <c r="K97" s="37" t="s">
        <v>767</v>
      </c>
      <c r="L97" s="37" t="s">
        <v>766</v>
      </c>
      <c r="M97" s="37" t="s">
        <v>767</v>
      </c>
    </row>
    <row r="98" spans="1:13">
      <c r="A98" s="37" t="s">
        <v>525</v>
      </c>
      <c r="B98" s="37" t="s">
        <v>768</v>
      </c>
      <c r="I98" s="37" t="s">
        <v>769</v>
      </c>
      <c r="J98" s="37" t="s">
        <v>770</v>
      </c>
      <c r="K98" s="37" t="s">
        <v>771</v>
      </c>
      <c r="L98" s="37" t="s">
        <v>770</v>
      </c>
      <c r="M98" s="37" t="s">
        <v>771</v>
      </c>
    </row>
    <row r="99" spans="1:13">
      <c r="A99" s="37" t="s">
        <v>524</v>
      </c>
      <c r="B99" s="37" t="s">
        <v>772</v>
      </c>
      <c r="I99" s="37" t="s">
        <v>769</v>
      </c>
      <c r="J99" s="37" t="s">
        <v>773</v>
      </c>
      <c r="K99" s="37" t="s">
        <v>774</v>
      </c>
      <c r="L99" s="37" t="s">
        <v>773</v>
      </c>
      <c r="M99" s="37" t="s">
        <v>774</v>
      </c>
    </row>
    <row r="100" spans="1:13">
      <c r="A100" s="37" t="s">
        <v>528</v>
      </c>
      <c r="B100" s="37" t="s">
        <v>775</v>
      </c>
      <c r="I100" s="37" t="s">
        <v>769</v>
      </c>
      <c r="J100" s="37" t="s">
        <v>776</v>
      </c>
      <c r="K100" s="37" t="s">
        <v>777</v>
      </c>
      <c r="L100" s="37" t="s">
        <v>776</v>
      </c>
      <c r="M100" s="37" t="s">
        <v>777</v>
      </c>
    </row>
    <row r="101" spans="1:13">
      <c r="A101" s="37" t="s">
        <v>527</v>
      </c>
      <c r="B101" s="37" t="s">
        <v>778</v>
      </c>
      <c r="I101" s="37" t="s">
        <v>769</v>
      </c>
      <c r="J101" s="37" t="s">
        <v>779</v>
      </c>
      <c r="K101" s="37" t="s">
        <v>780</v>
      </c>
      <c r="L101" s="37" t="s">
        <v>779</v>
      </c>
      <c r="M101" s="37" t="s">
        <v>780</v>
      </c>
    </row>
    <row r="102" spans="1:13">
      <c r="A102" s="37" t="s">
        <v>531</v>
      </c>
      <c r="B102" s="37" t="s">
        <v>781</v>
      </c>
      <c r="I102" s="37" t="s">
        <v>769</v>
      </c>
      <c r="J102" s="37" t="s">
        <v>782</v>
      </c>
      <c r="K102" s="37" t="s">
        <v>783</v>
      </c>
      <c r="L102" s="37" t="s">
        <v>782</v>
      </c>
      <c r="M102" s="37" t="s">
        <v>783</v>
      </c>
    </row>
    <row r="103" spans="1:13">
      <c r="A103" s="37" t="s">
        <v>530</v>
      </c>
      <c r="B103" s="37" t="s">
        <v>784</v>
      </c>
      <c r="I103" s="37" t="s">
        <v>769</v>
      </c>
      <c r="J103" s="37" t="s">
        <v>785</v>
      </c>
      <c r="K103" s="37" t="s">
        <v>786</v>
      </c>
      <c r="L103" s="37" t="s">
        <v>787</v>
      </c>
      <c r="M103" s="37" t="s">
        <v>788</v>
      </c>
    </row>
    <row r="104" spans="1:13">
      <c r="A104" s="37" t="s">
        <v>534</v>
      </c>
      <c r="B104" s="37" t="s">
        <v>789</v>
      </c>
      <c r="I104" s="37" t="s">
        <v>769</v>
      </c>
      <c r="J104" s="37" t="s">
        <v>790</v>
      </c>
      <c r="K104" s="37" t="s">
        <v>791</v>
      </c>
      <c r="L104" s="37" t="s">
        <v>790</v>
      </c>
      <c r="M104" s="37" t="s">
        <v>791</v>
      </c>
    </row>
    <row r="105" spans="1:13">
      <c r="A105" s="37" t="s">
        <v>533</v>
      </c>
      <c r="B105" s="37" t="s">
        <v>792</v>
      </c>
      <c r="I105" s="37" t="s">
        <v>769</v>
      </c>
      <c r="J105" s="37" t="s">
        <v>793</v>
      </c>
      <c r="K105" s="37" t="s">
        <v>794</v>
      </c>
      <c r="L105" s="37" t="s">
        <v>793</v>
      </c>
      <c r="M105" s="37" t="s">
        <v>794</v>
      </c>
    </row>
    <row r="106" spans="1:13">
      <c r="A106" s="37" t="s">
        <v>537</v>
      </c>
      <c r="B106" s="37" t="s">
        <v>795</v>
      </c>
      <c r="I106" s="37" t="s">
        <v>769</v>
      </c>
      <c r="J106" s="37" t="s">
        <v>796</v>
      </c>
      <c r="K106" s="37" t="s">
        <v>797</v>
      </c>
      <c r="L106" s="37" t="s">
        <v>796</v>
      </c>
      <c r="M106" s="37" t="s">
        <v>797</v>
      </c>
    </row>
    <row r="107" spans="1:13">
      <c r="A107" s="37" t="s">
        <v>536</v>
      </c>
      <c r="B107" s="37" t="s">
        <v>798</v>
      </c>
      <c r="I107" s="37" t="s">
        <v>769</v>
      </c>
      <c r="J107" s="37" t="s">
        <v>799</v>
      </c>
      <c r="K107" s="37" t="s">
        <v>800</v>
      </c>
      <c r="L107" s="37" t="s">
        <v>799</v>
      </c>
      <c r="M107" s="37" t="s">
        <v>800</v>
      </c>
    </row>
    <row r="108" spans="1:13">
      <c r="A108" s="37" t="s">
        <v>540</v>
      </c>
      <c r="B108" s="37" t="s">
        <v>801</v>
      </c>
      <c r="I108" s="37" t="s">
        <v>769</v>
      </c>
      <c r="J108" s="37" t="s">
        <v>802</v>
      </c>
      <c r="K108" s="37" t="s">
        <v>803</v>
      </c>
      <c r="L108" s="37" t="s">
        <v>802</v>
      </c>
      <c r="M108" s="37" t="s">
        <v>803</v>
      </c>
    </row>
    <row r="109" spans="1:13">
      <c r="A109" s="37" t="s">
        <v>539</v>
      </c>
      <c r="B109" s="37" t="s">
        <v>804</v>
      </c>
      <c r="I109" s="37" t="s">
        <v>769</v>
      </c>
      <c r="J109" s="37" t="s">
        <v>805</v>
      </c>
      <c r="K109" s="37" t="s">
        <v>806</v>
      </c>
      <c r="L109" s="37" t="s">
        <v>805</v>
      </c>
      <c r="M109" s="37" t="s">
        <v>806</v>
      </c>
    </row>
    <row r="110" spans="1:13">
      <c r="A110" s="37" t="s">
        <v>543</v>
      </c>
      <c r="B110" s="37" t="s">
        <v>807</v>
      </c>
      <c r="I110" s="37" t="s">
        <v>769</v>
      </c>
      <c r="J110" s="37" t="s">
        <v>808</v>
      </c>
      <c r="K110" s="37" t="s">
        <v>809</v>
      </c>
      <c r="L110" s="37" t="s">
        <v>808</v>
      </c>
      <c r="M110" s="37" t="s">
        <v>809</v>
      </c>
    </row>
    <row r="111" spans="1:13">
      <c r="A111" s="37" t="s">
        <v>542</v>
      </c>
      <c r="B111" s="37" t="s">
        <v>810</v>
      </c>
      <c r="I111" s="37" t="s">
        <v>769</v>
      </c>
      <c r="J111" s="37" t="s">
        <v>811</v>
      </c>
      <c r="K111" s="37" t="s">
        <v>812</v>
      </c>
      <c r="L111" s="37" t="s">
        <v>811</v>
      </c>
      <c r="M111" s="37" t="s">
        <v>812</v>
      </c>
    </row>
    <row r="112" spans="1:13">
      <c r="A112" s="37" t="s">
        <v>546</v>
      </c>
      <c r="B112" s="37" t="s">
        <v>813</v>
      </c>
      <c r="I112" s="37" t="s">
        <v>769</v>
      </c>
      <c r="J112" s="37" t="s">
        <v>814</v>
      </c>
      <c r="K112" s="37" t="s">
        <v>815</v>
      </c>
      <c r="L112" s="37" t="s">
        <v>814</v>
      </c>
      <c r="M112" s="37" t="s">
        <v>815</v>
      </c>
    </row>
    <row r="113" spans="1:13">
      <c r="A113" s="37" t="s">
        <v>545</v>
      </c>
      <c r="B113" s="37" t="s">
        <v>816</v>
      </c>
      <c r="I113" s="37" t="s">
        <v>769</v>
      </c>
      <c r="J113" s="37" t="s">
        <v>817</v>
      </c>
      <c r="K113" s="37" t="s">
        <v>818</v>
      </c>
      <c r="L113" s="37" t="s">
        <v>817</v>
      </c>
      <c r="M113" s="37" t="s">
        <v>818</v>
      </c>
    </row>
    <row r="114" spans="1:13">
      <c r="A114" s="37" t="s">
        <v>551</v>
      </c>
      <c r="B114" s="37" t="s">
        <v>819</v>
      </c>
      <c r="I114" s="37" t="s">
        <v>769</v>
      </c>
      <c r="J114" s="37" t="s">
        <v>820</v>
      </c>
      <c r="K114" s="37" t="s">
        <v>821</v>
      </c>
      <c r="L114" s="37" t="s">
        <v>820</v>
      </c>
      <c r="M114" s="37" t="s">
        <v>821</v>
      </c>
    </row>
    <row r="115" spans="1:13">
      <c r="A115" s="37" t="s">
        <v>550</v>
      </c>
      <c r="B115" s="37" t="s">
        <v>822</v>
      </c>
      <c r="I115" s="37" t="s">
        <v>769</v>
      </c>
      <c r="J115" s="37" t="s">
        <v>823</v>
      </c>
      <c r="K115" s="37" t="s">
        <v>824</v>
      </c>
      <c r="L115" s="37" t="s">
        <v>823</v>
      </c>
      <c r="M115" s="37" t="s">
        <v>824</v>
      </c>
    </row>
    <row r="116" spans="1:13">
      <c r="A116" s="37" t="s">
        <v>554</v>
      </c>
      <c r="B116" s="37" t="s">
        <v>825</v>
      </c>
      <c r="I116" s="37" t="s">
        <v>769</v>
      </c>
      <c r="J116" s="37" t="s">
        <v>826</v>
      </c>
      <c r="K116" s="37" t="s">
        <v>827</v>
      </c>
      <c r="L116" s="37" t="s">
        <v>826</v>
      </c>
      <c r="M116" s="37" t="s">
        <v>827</v>
      </c>
    </row>
    <row r="117" spans="1:13">
      <c r="A117" s="37" t="s">
        <v>553</v>
      </c>
      <c r="B117" s="37" t="s">
        <v>828</v>
      </c>
      <c r="I117" s="37" t="s">
        <v>769</v>
      </c>
      <c r="J117" s="37" t="s">
        <v>829</v>
      </c>
      <c r="K117" s="37" t="s">
        <v>830</v>
      </c>
      <c r="L117" s="37" t="s">
        <v>829</v>
      </c>
      <c r="M117" s="37" t="s">
        <v>830</v>
      </c>
    </row>
    <row r="118" spans="1:13">
      <c r="A118" s="37" t="s">
        <v>557</v>
      </c>
      <c r="B118" s="37" t="s">
        <v>831</v>
      </c>
      <c r="I118" s="37" t="s">
        <v>769</v>
      </c>
      <c r="J118" s="37" t="s">
        <v>832</v>
      </c>
      <c r="K118" s="37" t="s">
        <v>833</v>
      </c>
      <c r="L118" s="37" t="s">
        <v>832</v>
      </c>
      <c r="M118" s="37" t="s">
        <v>833</v>
      </c>
    </row>
    <row r="119" spans="1:13">
      <c r="A119" s="37" t="s">
        <v>556</v>
      </c>
      <c r="B119" s="37" t="s">
        <v>834</v>
      </c>
      <c r="I119" s="37" t="s">
        <v>769</v>
      </c>
      <c r="J119" s="37" t="s">
        <v>835</v>
      </c>
      <c r="K119" s="37" t="s">
        <v>836</v>
      </c>
      <c r="L119" s="37" t="s">
        <v>835</v>
      </c>
      <c r="M119" s="37" t="s">
        <v>836</v>
      </c>
    </row>
    <row r="120" spans="1:13">
      <c r="A120" s="37" t="s">
        <v>560</v>
      </c>
      <c r="B120" s="37" t="s">
        <v>837</v>
      </c>
      <c r="I120" s="37" t="s">
        <v>769</v>
      </c>
      <c r="J120" s="37" t="s">
        <v>838</v>
      </c>
      <c r="K120" s="37" t="s">
        <v>839</v>
      </c>
      <c r="L120" s="37" t="s">
        <v>838</v>
      </c>
      <c r="M120" s="37" t="s">
        <v>839</v>
      </c>
    </row>
    <row r="121" spans="1:13">
      <c r="A121" s="37" t="s">
        <v>559</v>
      </c>
      <c r="B121" s="37" t="s">
        <v>840</v>
      </c>
      <c r="I121" s="37" t="s">
        <v>769</v>
      </c>
      <c r="J121" s="37" t="s">
        <v>841</v>
      </c>
      <c r="K121" s="37" t="s">
        <v>842</v>
      </c>
      <c r="L121" s="37" t="s">
        <v>841</v>
      </c>
      <c r="M121" s="37" t="s">
        <v>842</v>
      </c>
    </row>
    <row r="122" spans="1:13">
      <c r="A122" s="37" t="s">
        <v>563</v>
      </c>
      <c r="B122" s="37" t="s">
        <v>843</v>
      </c>
      <c r="I122" s="37" t="s">
        <v>769</v>
      </c>
      <c r="J122" s="37" t="s">
        <v>844</v>
      </c>
      <c r="K122" s="37" t="s">
        <v>845</v>
      </c>
      <c r="L122" s="37" t="s">
        <v>844</v>
      </c>
      <c r="M122" s="37" t="s">
        <v>845</v>
      </c>
    </row>
    <row r="123" spans="1:13">
      <c r="A123" s="37" t="s">
        <v>562</v>
      </c>
      <c r="B123" s="37" t="s">
        <v>846</v>
      </c>
      <c r="I123" s="37" t="s">
        <v>769</v>
      </c>
      <c r="J123" s="37" t="s">
        <v>847</v>
      </c>
      <c r="K123" s="37" t="s">
        <v>848</v>
      </c>
      <c r="L123" s="37" t="s">
        <v>847</v>
      </c>
      <c r="M123" s="37" t="s">
        <v>848</v>
      </c>
    </row>
    <row r="124" spans="1:13">
      <c r="A124" s="37" t="s">
        <v>566</v>
      </c>
      <c r="B124" s="37" t="s">
        <v>849</v>
      </c>
      <c r="I124" s="37" t="s">
        <v>769</v>
      </c>
      <c r="J124" s="37" t="s">
        <v>850</v>
      </c>
      <c r="K124" s="37" t="s">
        <v>851</v>
      </c>
      <c r="L124" s="37" t="s">
        <v>850</v>
      </c>
      <c r="M124" s="37" t="s">
        <v>851</v>
      </c>
    </row>
    <row r="125" spans="1:13">
      <c r="A125" s="37" t="s">
        <v>565</v>
      </c>
      <c r="B125" s="37" t="s">
        <v>852</v>
      </c>
      <c r="I125" s="37" t="s">
        <v>769</v>
      </c>
      <c r="J125" s="37" t="s">
        <v>853</v>
      </c>
      <c r="K125" s="37" t="s">
        <v>854</v>
      </c>
      <c r="L125" s="37" t="s">
        <v>853</v>
      </c>
      <c r="M125" s="37" t="s">
        <v>854</v>
      </c>
    </row>
    <row r="126" spans="1:13">
      <c r="A126" s="37" t="s">
        <v>569</v>
      </c>
      <c r="B126" s="37" t="s">
        <v>855</v>
      </c>
      <c r="I126" s="37" t="s">
        <v>769</v>
      </c>
      <c r="J126" s="37" t="s">
        <v>856</v>
      </c>
      <c r="K126" s="37" t="s">
        <v>857</v>
      </c>
      <c r="L126" s="37" t="s">
        <v>856</v>
      </c>
      <c r="M126" s="37" t="s">
        <v>857</v>
      </c>
    </row>
    <row r="127" spans="1:13">
      <c r="A127" s="37" t="s">
        <v>568</v>
      </c>
      <c r="B127" s="37" t="s">
        <v>858</v>
      </c>
      <c r="I127" s="37" t="s">
        <v>769</v>
      </c>
      <c r="J127" s="37" t="s">
        <v>859</v>
      </c>
      <c r="K127" s="37" t="s">
        <v>860</v>
      </c>
      <c r="L127" s="37" t="s">
        <v>859</v>
      </c>
      <c r="M127" s="37" t="s">
        <v>860</v>
      </c>
    </row>
    <row r="128" spans="1:13">
      <c r="A128" s="37" t="s">
        <v>575</v>
      </c>
      <c r="B128" s="37" t="s">
        <v>861</v>
      </c>
      <c r="I128" s="37" t="s">
        <v>769</v>
      </c>
      <c r="J128" s="37" t="s">
        <v>862</v>
      </c>
      <c r="K128" s="37" t="s">
        <v>863</v>
      </c>
      <c r="L128" s="37" t="s">
        <v>862</v>
      </c>
      <c r="M128" s="37" t="s">
        <v>863</v>
      </c>
    </row>
    <row r="129" spans="1:13">
      <c r="A129" s="37" t="s">
        <v>574</v>
      </c>
      <c r="B129" s="37" t="s">
        <v>864</v>
      </c>
      <c r="I129" s="37" t="s">
        <v>769</v>
      </c>
      <c r="J129" s="37" t="s">
        <v>865</v>
      </c>
      <c r="K129" s="37" t="s">
        <v>866</v>
      </c>
      <c r="L129" s="37" t="s">
        <v>865</v>
      </c>
      <c r="M129" s="37" t="s">
        <v>866</v>
      </c>
    </row>
    <row r="130" spans="1:13">
      <c r="A130" s="37" t="s">
        <v>581</v>
      </c>
      <c r="B130" s="37" t="s">
        <v>867</v>
      </c>
      <c r="I130" s="37" t="s">
        <v>769</v>
      </c>
      <c r="J130" s="37" t="s">
        <v>868</v>
      </c>
      <c r="K130" s="37" t="s">
        <v>869</v>
      </c>
      <c r="L130" s="37" t="s">
        <v>868</v>
      </c>
      <c r="M130" s="37" t="s">
        <v>869</v>
      </c>
    </row>
    <row r="131" spans="1:13">
      <c r="A131" s="37" t="s">
        <v>580</v>
      </c>
      <c r="B131" s="37" t="s">
        <v>870</v>
      </c>
      <c r="I131" s="37" t="s">
        <v>769</v>
      </c>
      <c r="J131" s="37" t="s">
        <v>871</v>
      </c>
      <c r="K131" s="37" t="s">
        <v>872</v>
      </c>
      <c r="L131" s="37" t="s">
        <v>871</v>
      </c>
      <c r="M131" s="37" t="s">
        <v>872</v>
      </c>
    </row>
    <row r="132" spans="1:13">
      <c r="A132" s="37" t="s">
        <v>587</v>
      </c>
      <c r="B132" s="37" t="s">
        <v>873</v>
      </c>
      <c r="I132" s="37" t="s">
        <v>769</v>
      </c>
      <c r="J132" s="37" t="s">
        <v>874</v>
      </c>
      <c r="K132" s="37" t="s">
        <v>875</v>
      </c>
      <c r="L132" s="37" t="s">
        <v>874</v>
      </c>
      <c r="M132" s="37" t="s">
        <v>875</v>
      </c>
    </row>
    <row r="133" spans="1:13">
      <c r="A133" s="37" t="s">
        <v>586</v>
      </c>
      <c r="B133" s="37" t="s">
        <v>876</v>
      </c>
      <c r="I133" s="37" t="s">
        <v>769</v>
      </c>
      <c r="J133" s="37" t="s">
        <v>877</v>
      </c>
      <c r="K133" s="37" t="s">
        <v>878</v>
      </c>
      <c r="L133" s="37" t="s">
        <v>877</v>
      </c>
      <c r="M133" s="37" t="s">
        <v>878</v>
      </c>
    </row>
    <row r="134" spans="1:13">
      <c r="A134" s="37" t="s">
        <v>593</v>
      </c>
      <c r="B134" s="37" t="s">
        <v>879</v>
      </c>
      <c r="I134" s="37" t="s">
        <v>769</v>
      </c>
      <c r="J134" s="37" t="s">
        <v>880</v>
      </c>
      <c r="K134" s="37" t="s">
        <v>881</v>
      </c>
      <c r="L134" s="37" t="s">
        <v>880</v>
      </c>
      <c r="M134" s="37" t="s">
        <v>881</v>
      </c>
    </row>
    <row r="135" spans="1:13">
      <c r="A135" s="37" t="s">
        <v>592</v>
      </c>
      <c r="B135" s="37" t="s">
        <v>882</v>
      </c>
      <c r="I135" s="37" t="s">
        <v>769</v>
      </c>
      <c r="J135" s="37" t="s">
        <v>883</v>
      </c>
      <c r="K135" s="37" t="s">
        <v>884</v>
      </c>
      <c r="L135" s="37" t="s">
        <v>883</v>
      </c>
      <c r="M135" s="37" t="s">
        <v>884</v>
      </c>
    </row>
    <row r="136" spans="1:13">
      <c r="A136" s="37" t="s">
        <v>597</v>
      </c>
      <c r="B136" s="37" t="s">
        <v>885</v>
      </c>
      <c r="I136" s="37" t="s">
        <v>769</v>
      </c>
      <c r="J136" s="37" t="s">
        <v>886</v>
      </c>
      <c r="K136" s="37" t="s">
        <v>887</v>
      </c>
      <c r="L136" s="37" t="s">
        <v>886</v>
      </c>
      <c r="M136" s="37" t="s">
        <v>887</v>
      </c>
    </row>
    <row r="137" spans="1:13">
      <c r="A137" s="37" t="s">
        <v>596</v>
      </c>
      <c r="B137" s="37" t="s">
        <v>888</v>
      </c>
      <c r="I137" s="37" t="s">
        <v>769</v>
      </c>
      <c r="J137" s="37" t="s">
        <v>889</v>
      </c>
      <c r="K137" s="37" t="s">
        <v>890</v>
      </c>
      <c r="L137" s="37" t="s">
        <v>889</v>
      </c>
      <c r="M137" s="37" t="s">
        <v>890</v>
      </c>
    </row>
    <row r="138" spans="1:13">
      <c r="A138" s="37" t="s">
        <v>601</v>
      </c>
      <c r="B138" s="37" t="s">
        <v>891</v>
      </c>
      <c r="I138" s="37" t="s">
        <v>769</v>
      </c>
      <c r="J138" s="37" t="s">
        <v>892</v>
      </c>
      <c r="K138" s="37" t="s">
        <v>893</v>
      </c>
      <c r="L138" s="37" t="s">
        <v>892</v>
      </c>
      <c r="M138" s="37" t="s">
        <v>893</v>
      </c>
    </row>
    <row r="139" spans="1:13">
      <c r="A139" s="37" t="s">
        <v>600</v>
      </c>
      <c r="B139" s="37" t="s">
        <v>894</v>
      </c>
      <c r="I139" s="37" t="s">
        <v>769</v>
      </c>
      <c r="J139" s="37" t="s">
        <v>895</v>
      </c>
      <c r="K139" s="37" t="s">
        <v>896</v>
      </c>
      <c r="L139" s="37" t="s">
        <v>895</v>
      </c>
      <c r="M139" s="37" t="s">
        <v>896</v>
      </c>
    </row>
    <row r="140" spans="1:13">
      <c r="A140" s="37" t="s">
        <v>605</v>
      </c>
      <c r="B140" s="37" t="s">
        <v>897</v>
      </c>
      <c r="I140" s="37" t="s">
        <v>769</v>
      </c>
      <c r="J140" s="37" t="s">
        <v>898</v>
      </c>
      <c r="K140" s="37" t="s">
        <v>899</v>
      </c>
      <c r="L140" s="37" t="s">
        <v>898</v>
      </c>
      <c r="M140" s="37" t="s">
        <v>899</v>
      </c>
    </row>
    <row r="141" spans="1:13">
      <c r="A141" s="37" t="s">
        <v>604</v>
      </c>
      <c r="B141" s="37" t="s">
        <v>900</v>
      </c>
      <c r="I141" s="37" t="s">
        <v>769</v>
      </c>
      <c r="J141" s="37" t="s">
        <v>901</v>
      </c>
      <c r="K141" s="37" t="s">
        <v>902</v>
      </c>
      <c r="L141" s="37" t="s">
        <v>901</v>
      </c>
      <c r="M141" s="37" t="s">
        <v>902</v>
      </c>
    </row>
    <row r="142" spans="1:13">
      <c r="A142" s="37" t="s">
        <v>609</v>
      </c>
      <c r="B142" s="37" t="s">
        <v>903</v>
      </c>
      <c r="I142" s="37" t="s">
        <v>769</v>
      </c>
      <c r="J142" s="37" t="s">
        <v>904</v>
      </c>
      <c r="K142" s="37" t="s">
        <v>905</v>
      </c>
      <c r="L142" s="37" t="s">
        <v>904</v>
      </c>
      <c r="M142" s="37" t="s">
        <v>905</v>
      </c>
    </row>
    <row r="143" spans="1:13">
      <c r="A143" s="37" t="s">
        <v>608</v>
      </c>
      <c r="B143" s="37" t="s">
        <v>906</v>
      </c>
      <c r="I143" s="37" t="s">
        <v>769</v>
      </c>
      <c r="J143" s="37" t="s">
        <v>907</v>
      </c>
      <c r="K143" s="37" t="s">
        <v>908</v>
      </c>
      <c r="L143" s="37" t="s">
        <v>907</v>
      </c>
      <c r="M143" s="37" t="s">
        <v>908</v>
      </c>
    </row>
    <row r="144" spans="1:13">
      <c r="A144" s="37" t="s">
        <v>613</v>
      </c>
      <c r="B144" s="37" t="s">
        <v>909</v>
      </c>
      <c r="I144" s="37" t="s">
        <v>769</v>
      </c>
      <c r="J144" s="37" t="s">
        <v>910</v>
      </c>
      <c r="K144" s="37" t="s">
        <v>911</v>
      </c>
      <c r="L144" s="37" t="s">
        <v>910</v>
      </c>
      <c r="M144" s="37" t="s">
        <v>911</v>
      </c>
    </row>
    <row r="145" spans="1:13">
      <c r="A145" s="37" t="s">
        <v>612</v>
      </c>
      <c r="B145" s="37" t="s">
        <v>912</v>
      </c>
      <c r="I145" s="37" t="s">
        <v>769</v>
      </c>
      <c r="J145" s="37" t="s">
        <v>913</v>
      </c>
      <c r="K145" s="37" t="s">
        <v>914</v>
      </c>
      <c r="L145" s="37" t="s">
        <v>913</v>
      </c>
      <c r="M145" s="37" t="s">
        <v>914</v>
      </c>
    </row>
    <row r="146" spans="1:13">
      <c r="A146" s="37" t="s">
        <v>617</v>
      </c>
      <c r="B146" s="37" t="s">
        <v>915</v>
      </c>
      <c r="I146" s="37" t="s">
        <v>769</v>
      </c>
      <c r="J146" s="37" t="s">
        <v>916</v>
      </c>
      <c r="K146" s="37" t="s">
        <v>917</v>
      </c>
      <c r="L146" s="37" t="s">
        <v>918</v>
      </c>
      <c r="M146" s="37" t="s">
        <v>919</v>
      </c>
    </row>
    <row r="147" spans="1:13">
      <c r="A147" s="37" t="s">
        <v>616</v>
      </c>
      <c r="B147" s="37" t="s">
        <v>920</v>
      </c>
      <c r="I147" s="37" t="s">
        <v>769</v>
      </c>
      <c r="J147" s="37" t="s">
        <v>921</v>
      </c>
      <c r="K147" s="37" t="s">
        <v>922</v>
      </c>
      <c r="L147" s="37" t="s">
        <v>923</v>
      </c>
      <c r="M147" s="37" t="s">
        <v>924</v>
      </c>
    </row>
    <row r="148" spans="1:13">
      <c r="A148" s="37" t="s">
        <v>621</v>
      </c>
      <c r="B148" s="37" t="s">
        <v>925</v>
      </c>
      <c r="I148" s="37" t="s">
        <v>769</v>
      </c>
      <c r="J148" s="37" t="s">
        <v>926</v>
      </c>
      <c r="K148" s="37" t="s">
        <v>927</v>
      </c>
      <c r="L148" s="37" t="s">
        <v>928</v>
      </c>
      <c r="M148" s="37" t="s">
        <v>929</v>
      </c>
    </row>
    <row r="149" spans="1:13">
      <c r="A149" s="37" t="s">
        <v>620</v>
      </c>
      <c r="B149" s="37" t="s">
        <v>930</v>
      </c>
      <c r="I149" s="37" t="s">
        <v>769</v>
      </c>
      <c r="J149" s="37" t="s">
        <v>931</v>
      </c>
      <c r="K149" s="37" t="s">
        <v>932</v>
      </c>
      <c r="L149" s="37" t="s">
        <v>933</v>
      </c>
      <c r="M149" s="37" t="s">
        <v>934</v>
      </c>
    </row>
    <row r="150" spans="1:13">
      <c r="A150" s="37" t="s">
        <v>625</v>
      </c>
      <c r="B150" s="37" t="s">
        <v>935</v>
      </c>
      <c r="I150" s="37" t="s">
        <v>769</v>
      </c>
      <c r="J150" s="37" t="s">
        <v>936</v>
      </c>
      <c r="K150" s="37" t="s">
        <v>937</v>
      </c>
      <c r="L150" s="37" t="s">
        <v>936</v>
      </c>
      <c r="M150" s="37" t="s">
        <v>937</v>
      </c>
    </row>
    <row r="151" spans="1:13">
      <c r="A151" s="37" t="s">
        <v>624</v>
      </c>
      <c r="B151" s="37" t="s">
        <v>938</v>
      </c>
      <c r="I151" s="37" t="s">
        <v>769</v>
      </c>
      <c r="J151" s="37" t="s">
        <v>939</v>
      </c>
      <c r="K151" s="37" t="s">
        <v>940</v>
      </c>
      <c r="L151" s="37" t="s">
        <v>939</v>
      </c>
      <c r="M151" s="37" t="s">
        <v>940</v>
      </c>
    </row>
    <row r="152" spans="1:13">
      <c r="A152" s="37" t="s">
        <v>629</v>
      </c>
      <c r="B152" s="37" t="s">
        <v>941</v>
      </c>
      <c r="I152" s="37" t="s">
        <v>769</v>
      </c>
      <c r="J152" s="37" t="s">
        <v>942</v>
      </c>
      <c r="K152" s="37" t="s">
        <v>943</v>
      </c>
      <c r="L152" s="37" t="s">
        <v>942</v>
      </c>
      <c r="M152" s="37" t="s">
        <v>943</v>
      </c>
    </row>
    <row r="153" spans="1:13">
      <c r="A153" s="37" t="s">
        <v>628</v>
      </c>
      <c r="B153" s="37" t="s">
        <v>944</v>
      </c>
      <c r="I153" s="37" t="s">
        <v>769</v>
      </c>
      <c r="J153" s="37" t="s">
        <v>945</v>
      </c>
      <c r="K153" s="37" t="s">
        <v>946</v>
      </c>
      <c r="L153" s="37" t="s">
        <v>945</v>
      </c>
      <c r="M153" s="37" t="s">
        <v>946</v>
      </c>
    </row>
    <row r="154" spans="1:13">
      <c r="A154" s="37" t="s">
        <v>633</v>
      </c>
      <c r="B154" s="37" t="s">
        <v>947</v>
      </c>
      <c r="I154" s="37" t="s">
        <v>769</v>
      </c>
      <c r="J154" s="37" t="s">
        <v>948</v>
      </c>
      <c r="K154" s="37" t="s">
        <v>949</v>
      </c>
      <c r="L154" s="37" t="s">
        <v>948</v>
      </c>
      <c r="M154" s="37" t="s">
        <v>949</v>
      </c>
    </row>
    <row r="155" spans="1:13">
      <c r="A155" s="37" t="s">
        <v>632</v>
      </c>
      <c r="B155" s="37" t="s">
        <v>950</v>
      </c>
      <c r="I155" s="37" t="s">
        <v>769</v>
      </c>
      <c r="J155" s="37" t="s">
        <v>951</v>
      </c>
      <c r="K155" s="37" t="s">
        <v>952</v>
      </c>
      <c r="L155" s="37" t="s">
        <v>951</v>
      </c>
      <c r="M155" s="37" t="s">
        <v>952</v>
      </c>
    </row>
    <row r="156" spans="1:13">
      <c r="A156" s="37" t="s">
        <v>637</v>
      </c>
      <c r="B156" s="37" t="s">
        <v>953</v>
      </c>
      <c r="I156" s="37" t="s">
        <v>769</v>
      </c>
      <c r="J156" s="37" t="s">
        <v>954</v>
      </c>
      <c r="K156" s="37" t="s">
        <v>955</v>
      </c>
      <c r="L156" s="37" t="s">
        <v>956</v>
      </c>
      <c r="M156" s="37" t="s">
        <v>957</v>
      </c>
    </row>
    <row r="157" spans="1:13">
      <c r="A157" s="37" t="s">
        <v>636</v>
      </c>
      <c r="B157" s="37" t="s">
        <v>958</v>
      </c>
      <c r="I157" s="37" t="s">
        <v>769</v>
      </c>
      <c r="J157" s="37" t="s">
        <v>959</v>
      </c>
      <c r="K157" s="37" t="s">
        <v>960</v>
      </c>
      <c r="L157" s="37" t="s">
        <v>959</v>
      </c>
      <c r="M157" s="37" t="s">
        <v>960</v>
      </c>
    </row>
    <row r="158" spans="1:13">
      <c r="A158" s="37" t="s">
        <v>641</v>
      </c>
      <c r="B158" s="37" t="s">
        <v>961</v>
      </c>
      <c r="I158" s="37" t="s">
        <v>769</v>
      </c>
      <c r="J158" s="37" t="s">
        <v>962</v>
      </c>
      <c r="K158" s="37" t="s">
        <v>963</v>
      </c>
      <c r="L158" s="37" t="s">
        <v>962</v>
      </c>
      <c r="M158" s="37" t="s">
        <v>963</v>
      </c>
    </row>
    <row r="159" spans="1:13">
      <c r="A159" s="37" t="s">
        <v>640</v>
      </c>
      <c r="B159" s="37" t="s">
        <v>964</v>
      </c>
      <c r="I159" s="37" t="s">
        <v>769</v>
      </c>
      <c r="J159" s="37" t="s">
        <v>965</v>
      </c>
      <c r="K159" s="37" t="s">
        <v>966</v>
      </c>
      <c r="L159" s="37" t="s">
        <v>965</v>
      </c>
      <c r="M159" s="37" t="s">
        <v>966</v>
      </c>
    </row>
    <row r="160" spans="1:13">
      <c r="A160" s="37" t="s">
        <v>647</v>
      </c>
      <c r="B160" s="37" t="s">
        <v>967</v>
      </c>
      <c r="I160" s="37" t="s">
        <v>769</v>
      </c>
      <c r="J160" s="37" t="s">
        <v>968</v>
      </c>
      <c r="K160" s="37" t="s">
        <v>969</v>
      </c>
      <c r="L160" s="37" t="s">
        <v>968</v>
      </c>
      <c r="M160" s="37" t="s">
        <v>969</v>
      </c>
    </row>
    <row r="161" spans="1:13">
      <c r="A161" s="37" t="s">
        <v>646</v>
      </c>
      <c r="B161" s="37" t="s">
        <v>970</v>
      </c>
      <c r="I161" s="37" t="s">
        <v>769</v>
      </c>
      <c r="J161" s="37" t="s">
        <v>971</v>
      </c>
      <c r="K161" s="37" t="s">
        <v>972</v>
      </c>
      <c r="L161" s="37" t="s">
        <v>971</v>
      </c>
      <c r="M161" s="37" t="s">
        <v>972</v>
      </c>
    </row>
    <row r="162" spans="1:13">
      <c r="A162" s="37" t="s">
        <v>653</v>
      </c>
      <c r="B162" s="37" t="s">
        <v>973</v>
      </c>
      <c r="I162" s="37" t="s">
        <v>769</v>
      </c>
      <c r="J162" s="37" t="s">
        <v>974</v>
      </c>
      <c r="K162" s="37" t="s">
        <v>975</v>
      </c>
      <c r="L162" s="37" t="s">
        <v>974</v>
      </c>
      <c r="M162" s="37" t="s">
        <v>975</v>
      </c>
    </row>
    <row r="163" spans="1:13">
      <c r="A163" s="37" t="s">
        <v>652</v>
      </c>
      <c r="B163" s="37" t="s">
        <v>976</v>
      </c>
      <c r="I163" s="37" t="s">
        <v>769</v>
      </c>
      <c r="J163" s="37" t="s">
        <v>977</v>
      </c>
      <c r="K163" s="37" t="s">
        <v>978</v>
      </c>
      <c r="L163" s="37" t="s">
        <v>977</v>
      </c>
      <c r="M163" s="37" t="s">
        <v>978</v>
      </c>
    </row>
    <row r="164" spans="1:13">
      <c r="A164" s="37" t="s">
        <v>659</v>
      </c>
      <c r="B164" s="37" t="s">
        <v>979</v>
      </c>
      <c r="I164" s="37" t="s">
        <v>769</v>
      </c>
      <c r="J164" s="37" t="s">
        <v>980</v>
      </c>
      <c r="K164" s="37" t="s">
        <v>981</v>
      </c>
      <c r="L164" s="37" t="s">
        <v>980</v>
      </c>
      <c r="M164" s="37" t="s">
        <v>981</v>
      </c>
    </row>
    <row r="165" spans="1:13">
      <c r="A165" s="37" t="s">
        <v>658</v>
      </c>
      <c r="B165" s="37" t="s">
        <v>982</v>
      </c>
      <c r="I165" s="37" t="s">
        <v>769</v>
      </c>
      <c r="J165" s="37" t="s">
        <v>983</v>
      </c>
      <c r="K165" s="37" t="s">
        <v>984</v>
      </c>
      <c r="L165" s="37" t="s">
        <v>983</v>
      </c>
      <c r="M165" s="37" t="s">
        <v>984</v>
      </c>
    </row>
    <row r="166" spans="1:13">
      <c r="A166" s="37" t="s">
        <v>665</v>
      </c>
      <c r="B166" s="37" t="s">
        <v>985</v>
      </c>
      <c r="I166" s="37" t="s">
        <v>769</v>
      </c>
      <c r="J166" s="37" t="s">
        <v>986</v>
      </c>
      <c r="K166" s="37" t="s">
        <v>987</v>
      </c>
      <c r="L166" s="37" t="s">
        <v>986</v>
      </c>
      <c r="M166" s="37" t="s">
        <v>987</v>
      </c>
    </row>
    <row r="167" spans="1:13">
      <c r="A167" s="37" t="s">
        <v>664</v>
      </c>
      <c r="B167" s="37" t="s">
        <v>988</v>
      </c>
      <c r="I167" s="37" t="s">
        <v>769</v>
      </c>
      <c r="J167" s="37" t="s">
        <v>989</v>
      </c>
      <c r="K167" s="37" t="s">
        <v>990</v>
      </c>
      <c r="L167" s="37" t="s">
        <v>989</v>
      </c>
      <c r="M167" s="37" t="s">
        <v>990</v>
      </c>
    </row>
    <row r="168" spans="1:13">
      <c r="A168" s="37" t="s">
        <v>671</v>
      </c>
      <c r="B168" s="37" t="s">
        <v>991</v>
      </c>
      <c r="I168" s="37" t="s">
        <v>769</v>
      </c>
      <c r="J168" s="37" t="s">
        <v>992</v>
      </c>
      <c r="K168" s="37" t="s">
        <v>993</v>
      </c>
      <c r="L168" s="37" t="s">
        <v>992</v>
      </c>
      <c r="M168" s="37" t="s">
        <v>993</v>
      </c>
    </row>
    <row r="169" spans="1:13">
      <c r="A169" s="37" t="s">
        <v>670</v>
      </c>
      <c r="B169" s="37" t="s">
        <v>994</v>
      </c>
      <c r="I169" s="37" t="s">
        <v>769</v>
      </c>
      <c r="J169" s="37" t="s">
        <v>995</v>
      </c>
      <c r="K169" s="37" t="s">
        <v>996</v>
      </c>
      <c r="L169" s="37" t="s">
        <v>995</v>
      </c>
      <c r="M169" s="37" t="s">
        <v>996</v>
      </c>
    </row>
    <row r="170" spans="1:13">
      <c r="A170" s="37" t="s">
        <v>677</v>
      </c>
      <c r="B170" s="37" t="s">
        <v>997</v>
      </c>
      <c r="I170" s="37" t="s">
        <v>998</v>
      </c>
      <c r="J170" s="37" t="s">
        <v>999</v>
      </c>
      <c r="K170" s="37" t="s">
        <v>1000</v>
      </c>
      <c r="L170" s="37" t="s">
        <v>999</v>
      </c>
      <c r="M170" s="37" t="s">
        <v>1000</v>
      </c>
    </row>
    <row r="171" spans="1:13">
      <c r="A171" s="37" t="s">
        <v>676</v>
      </c>
      <c r="B171" s="37" t="s">
        <v>1001</v>
      </c>
      <c r="I171" s="37" t="s">
        <v>154</v>
      </c>
      <c r="J171" s="37" t="s">
        <v>1002</v>
      </c>
      <c r="K171" s="37" t="s">
        <v>1003</v>
      </c>
      <c r="L171" s="37" t="s">
        <v>1002</v>
      </c>
      <c r="M171" s="37" t="s">
        <v>1003</v>
      </c>
    </row>
    <row r="172" spans="1:13">
      <c r="A172" s="37" t="s">
        <v>683</v>
      </c>
      <c r="B172" s="37" t="s">
        <v>1004</v>
      </c>
      <c r="I172" s="37" t="s">
        <v>769</v>
      </c>
      <c r="J172" s="37" t="s">
        <v>1005</v>
      </c>
      <c r="K172" s="37" t="s">
        <v>1006</v>
      </c>
      <c r="L172" s="37" t="s">
        <v>1005</v>
      </c>
      <c r="M172" s="37" t="s">
        <v>1006</v>
      </c>
    </row>
    <row r="173" spans="1:13">
      <c r="A173" s="37" t="s">
        <v>682</v>
      </c>
      <c r="B173" s="37" t="s">
        <v>1007</v>
      </c>
      <c r="I173" s="37" t="s">
        <v>769</v>
      </c>
      <c r="J173" s="37" t="s">
        <v>1008</v>
      </c>
      <c r="K173" s="37" t="s">
        <v>1009</v>
      </c>
      <c r="L173" s="37" t="s">
        <v>1008</v>
      </c>
      <c r="M173" s="37" t="s">
        <v>1009</v>
      </c>
    </row>
    <row r="174" spans="1:13">
      <c r="A174" s="37" t="s">
        <v>689</v>
      </c>
      <c r="B174" s="37" t="s">
        <v>1010</v>
      </c>
      <c r="I174" s="37" t="s">
        <v>769</v>
      </c>
      <c r="J174" s="37" t="s">
        <v>1011</v>
      </c>
      <c r="K174" s="37" t="s">
        <v>1012</v>
      </c>
      <c r="L174" s="37" t="s">
        <v>1011</v>
      </c>
      <c r="M174" s="37" t="s">
        <v>1012</v>
      </c>
    </row>
    <row r="175" spans="1:13">
      <c r="A175" s="37" t="s">
        <v>688</v>
      </c>
      <c r="B175" s="37" t="s">
        <v>1013</v>
      </c>
      <c r="I175" s="37" t="s">
        <v>158</v>
      </c>
      <c r="J175" s="37" t="s">
        <v>1014</v>
      </c>
      <c r="K175" s="37" t="s">
        <v>1015</v>
      </c>
      <c r="L175" s="37" t="s">
        <v>1014</v>
      </c>
      <c r="M175" s="37" t="s">
        <v>1015</v>
      </c>
    </row>
    <row r="176" spans="1:13">
      <c r="A176" s="37" t="s">
        <v>693</v>
      </c>
      <c r="B176" s="37" t="s">
        <v>1016</v>
      </c>
      <c r="I176" s="37" t="s">
        <v>769</v>
      </c>
      <c r="J176" s="37" t="s">
        <v>1017</v>
      </c>
      <c r="K176" s="37" t="s">
        <v>1018</v>
      </c>
      <c r="L176" s="37" t="s">
        <v>1017</v>
      </c>
      <c r="M176" s="37" t="s">
        <v>1018</v>
      </c>
    </row>
    <row r="177" spans="1:13">
      <c r="A177" s="37" t="s">
        <v>692</v>
      </c>
      <c r="B177" s="37" t="s">
        <v>1019</v>
      </c>
      <c r="I177" s="37" t="s">
        <v>769</v>
      </c>
      <c r="J177" s="37" t="s">
        <v>1020</v>
      </c>
      <c r="K177" s="37" t="s">
        <v>1021</v>
      </c>
      <c r="L177" s="37" t="s">
        <v>1020</v>
      </c>
      <c r="M177" s="37" t="s">
        <v>1021</v>
      </c>
    </row>
    <row r="178" spans="1:13">
      <c r="A178" s="37" t="s">
        <v>697</v>
      </c>
      <c r="B178" s="37" t="s">
        <v>1022</v>
      </c>
      <c r="I178" s="37" t="s">
        <v>161</v>
      </c>
      <c r="J178" s="37" t="s">
        <v>1023</v>
      </c>
      <c r="K178" s="37" t="s">
        <v>1024</v>
      </c>
      <c r="L178" s="37" t="s">
        <v>1023</v>
      </c>
      <c r="M178" s="37" t="s">
        <v>1024</v>
      </c>
    </row>
    <row r="179" spans="1:13">
      <c r="A179" s="37" t="s">
        <v>696</v>
      </c>
      <c r="B179" s="37" t="s">
        <v>1025</v>
      </c>
      <c r="I179" s="37" t="s">
        <v>1026</v>
      </c>
      <c r="J179" s="37" t="s">
        <v>1027</v>
      </c>
      <c r="K179" s="37" t="s">
        <v>1028</v>
      </c>
      <c r="L179" s="37" t="s">
        <v>1027</v>
      </c>
      <c r="M179" s="37" t="s">
        <v>1028</v>
      </c>
    </row>
    <row r="180" spans="1:13">
      <c r="A180" s="37" t="s">
        <v>701</v>
      </c>
      <c r="B180" s="37" t="s">
        <v>1029</v>
      </c>
      <c r="I180" s="37" t="s">
        <v>769</v>
      </c>
      <c r="J180" s="37" t="s">
        <v>1030</v>
      </c>
      <c r="K180" s="37" t="s">
        <v>1031</v>
      </c>
      <c r="L180" s="37" t="s">
        <v>1032</v>
      </c>
      <c r="M180" s="37" t="s">
        <v>1033</v>
      </c>
    </row>
    <row r="181" spans="1:13">
      <c r="A181" s="37" t="s">
        <v>700</v>
      </c>
      <c r="B181" s="37" t="s">
        <v>1034</v>
      </c>
      <c r="I181" s="37" t="s">
        <v>769</v>
      </c>
      <c r="J181" s="37" t="s">
        <v>1035</v>
      </c>
      <c r="K181" s="37" t="s">
        <v>1036</v>
      </c>
      <c r="L181" s="37" t="s">
        <v>1035</v>
      </c>
      <c r="M181" s="37" t="s">
        <v>1036</v>
      </c>
    </row>
    <row r="182" spans="1:13">
      <c r="A182" s="37" t="s">
        <v>705</v>
      </c>
      <c r="B182" s="37" t="s">
        <v>1037</v>
      </c>
      <c r="I182" s="37" t="s">
        <v>769</v>
      </c>
      <c r="J182" s="37" t="s">
        <v>1038</v>
      </c>
      <c r="K182" s="37" t="s">
        <v>1039</v>
      </c>
      <c r="L182" s="37" t="s">
        <v>1038</v>
      </c>
      <c r="M182" s="37" t="s">
        <v>1039</v>
      </c>
    </row>
    <row r="183" spans="1:13">
      <c r="A183" s="37" t="s">
        <v>704</v>
      </c>
      <c r="B183" s="37" t="s">
        <v>1040</v>
      </c>
      <c r="I183" s="37" t="s">
        <v>769</v>
      </c>
      <c r="J183" s="37" t="s">
        <v>1041</v>
      </c>
      <c r="K183" s="37" t="s">
        <v>1042</v>
      </c>
      <c r="L183" s="37" t="s">
        <v>1041</v>
      </c>
      <c r="M183" s="37" t="s">
        <v>1042</v>
      </c>
    </row>
    <row r="184" spans="1:13">
      <c r="A184" s="37" t="s">
        <v>709</v>
      </c>
      <c r="B184" s="37" t="s">
        <v>1043</v>
      </c>
      <c r="I184" s="37" t="s">
        <v>769</v>
      </c>
      <c r="J184" s="37" t="s">
        <v>1044</v>
      </c>
      <c r="K184" s="37" t="s">
        <v>1045</v>
      </c>
      <c r="L184" s="37" t="s">
        <v>1044</v>
      </c>
      <c r="M184" s="37" t="s">
        <v>1045</v>
      </c>
    </row>
    <row r="185" spans="1:13">
      <c r="A185" s="37" t="s">
        <v>708</v>
      </c>
      <c r="B185" s="37" t="s">
        <v>1046</v>
      </c>
      <c r="I185" s="37" t="s">
        <v>769</v>
      </c>
      <c r="J185" s="37" t="s">
        <v>1047</v>
      </c>
      <c r="K185" s="37" t="s">
        <v>1048</v>
      </c>
      <c r="L185" s="37" t="s">
        <v>1047</v>
      </c>
      <c r="M185" s="37" t="s">
        <v>1048</v>
      </c>
    </row>
    <row r="186" spans="1:13">
      <c r="A186" s="37" t="s">
        <v>713</v>
      </c>
      <c r="B186" s="37" t="s">
        <v>1049</v>
      </c>
      <c r="I186" s="37" t="s">
        <v>769</v>
      </c>
      <c r="J186" s="37" t="s">
        <v>1050</v>
      </c>
      <c r="K186" s="37" t="s">
        <v>1051</v>
      </c>
      <c r="L186" s="37" t="s">
        <v>1050</v>
      </c>
      <c r="M186" s="37" t="s">
        <v>1051</v>
      </c>
    </row>
    <row r="187" spans="1:13">
      <c r="A187" s="37" t="s">
        <v>712</v>
      </c>
      <c r="B187" s="37" t="s">
        <v>1052</v>
      </c>
      <c r="I187" s="37" t="s">
        <v>1053</v>
      </c>
      <c r="J187" s="37" t="s">
        <v>1054</v>
      </c>
      <c r="K187" s="37" t="s">
        <v>1055</v>
      </c>
      <c r="L187" s="37" t="s">
        <v>1054</v>
      </c>
      <c r="M187" s="37" t="s">
        <v>1055</v>
      </c>
    </row>
    <row r="188" spans="1:13">
      <c r="A188" s="37" t="s">
        <v>717</v>
      </c>
      <c r="B188" s="37" t="s">
        <v>1056</v>
      </c>
      <c r="I188" s="37" t="s">
        <v>769</v>
      </c>
      <c r="J188" s="37" t="s">
        <v>1057</v>
      </c>
      <c r="K188" s="37" t="s">
        <v>1058</v>
      </c>
      <c r="L188" s="37" t="s">
        <v>1057</v>
      </c>
      <c r="M188" s="37" t="s">
        <v>1058</v>
      </c>
    </row>
    <row r="189" spans="1:13">
      <c r="A189" s="37" t="s">
        <v>716</v>
      </c>
      <c r="B189" s="37" t="s">
        <v>1059</v>
      </c>
      <c r="I189" s="37" t="s">
        <v>769</v>
      </c>
      <c r="J189" s="37" t="s">
        <v>1060</v>
      </c>
      <c r="K189" s="37" t="s">
        <v>1061</v>
      </c>
      <c r="L189" s="37" t="s">
        <v>1060</v>
      </c>
      <c r="M189" s="37" t="s">
        <v>1061</v>
      </c>
    </row>
    <row r="190" spans="1:13">
      <c r="A190" s="37" t="s">
        <v>723</v>
      </c>
      <c r="B190" s="37" t="s">
        <v>1062</v>
      </c>
      <c r="I190" s="37" t="s">
        <v>769</v>
      </c>
      <c r="J190" s="37" t="s">
        <v>1063</v>
      </c>
      <c r="K190" s="37" t="s">
        <v>1064</v>
      </c>
      <c r="L190" s="37" t="s">
        <v>1063</v>
      </c>
      <c r="M190" s="37" t="s">
        <v>1064</v>
      </c>
    </row>
    <row r="191" spans="1:13">
      <c r="A191" s="37" t="s">
        <v>722</v>
      </c>
      <c r="B191" s="37" t="s">
        <v>1065</v>
      </c>
      <c r="I191" s="37" t="s">
        <v>769</v>
      </c>
      <c r="J191" s="37" t="s">
        <v>1066</v>
      </c>
      <c r="K191" s="37" t="s">
        <v>1067</v>
      </c>
      <c r="L191" s="37" t="s">
        <v>1066</v>
      </c>
      <c r="M191" s="37" t="s">
        <v>1067</v>
      </c>
    </row>
    <row r="192" spans="1:13">
      <c r="A192" s="37" t="s">
        <v>727</v>
      </c>
      <c r="B192" s="37" t="s">
        <v>1068</v>
      </c>
      <c r="I192" s="37" t="s">
        <v>769</v>
      </c>
      <c r="J192" s="37" t="s">
        <v>1069</v>
      </c>
      <c r="K192" s="37" t="s">
        <v>1070</v>
      </c>
      <c r="L192" s="37" t="s">
        <v>1069</v>
      </c>
      <c r="M192" s="37" t="s">
        <v>1070</v>
      </c>
    </row>
    <row r="193" spans="1:13">
      <c r="A193" s="37" t="s">
        <v>726</v>
      </c>
      <c r="B193" s="37" t="s">
        <v>1071</v>
      </c>
      <c r="I193" s="37" t="s">
        <v>769</v>
      </c>
      <c r="J193" s="37" t="s">
        <v>1072</v>
      </c>
      <c r="K193" s="37" t="s">
        <v>1073</v>
      </c>
      <c r="L193" s="37" t="s">
        <v>1072</v>
      </c>
      <c r="M193" s="37" t="s">
        <v>1073</v>
      </c>
    </row>
    <row r="194" spans="1:13">
      <c r="A194" s="37" t="s">
        <v>731</v>
      </c>
      <c r="B194" s="37" t="s">
        <v>1074</v>
      </c>
      <c r="I194" s="37" t="s">
        <v>1075</v>
      </c>
      <c r="J194" s="37" t="s">
        <v>1076</v>
      </c>
      <c r="K194" s="37" t="s">
        <v>1077</v>
      </c>
      <c r="L194" s="37" t="s">
        <v>1078</v>
      </c>
      <c r="M194" s="37" t="s">
        <v>1079</v>
      </c>
    </row>
    <row r="195" spans="1:13">
      <c r="A195" s="37" t="s">
        <v>730</v>
      </c>
      <c r="B195" s="37" t="s">
        <v>1080</v>
      </c>
      <c r="I195" s="37" t="s">
        <v>1075</v>
      </c>
      <c r="J195" s="37" t="s">
        <v>1081</v>
      </c>
      <c r="K195" s="37" t="s">
        <v>1082</v>
      </c>
      <c r="L195" s="37" t="s">
        <v>1083</v>
      </c>
      <c r="M195" s="37" t="s">
        <v>1084</v>
      </c>
    </row>
    <row r="196" spans="1:13">
      <c r="A196" s="37" t="s">
        <v>735</v>
      </c>
      <c r="B196" s="37" t="s">
        <v>1085</v>
      </c>
      <c r="I196" s="37" t="s">
        <v>1075</v>
      </c>
      <c r="J196" s="37" t="s">
        <v>1086</v>
      </c>
      <c r="K196" s="37" t="s">
        <v>1087</v>
      </c>
      <c r="L196" s="37" t="s">
        <v>1088</v>
      </c>
      <c r="M196" s="37" t="s">
        <v>1089</v>
      </c>
    </row>
    <row r="197" spans="1:13">
      <c r="A197" s="37" t="s">
        <v>734</v>
      </c>
      <c r="B197" s="37" t="s">
        <v>1090</v>
      </c>
      <c r="I197" s="37" t="s">
        <v>1075</v>
      </c>
      <c r="J197" s="37" t="s">
        <v>1091</v>
      </c>
      <c r="K197" s="37" t="s">
        <v>1092</v>
      </c>
      <c r="L197" s="37" t="s">
        <v>1093</v>
      </c>
      <c r="M197" s="37" t="s">
        <v>1094</v>
      </c>
    </row>
    <row r="198" spans="1:13">
      <c r="A198" s="37" t="s">
        <v>739</v>
      </c>
      <c r="B198" s="37" t="s">
        <v>1095</v>
      </c>
      <c r="I198" s="37" t="s">
        <v>1075</v>
      </c>
      <c r="J198" s="37" t="s">
        <v>1096</v>
      </c>
      <c r="K198" s="37" t="s">
        <v>1097</v>
      </c>
      <c r="L198" s="37" t="s">
        <v>1096</v>
      </c>
      <c r="M198" s="37" t="s">
        <v>1097</v>
      </c>
    </row>
    <row r="199" spans="1:13">
      <c r="A199" s="37" t="s">
        <v>738</v>
      </c>
      <c r="B199" s="37" t="s">
        <v>1098</v>
      </c>
      <c r="I199" s="37" t="s">
        <v>1075</v>
      </c>
      <c r="J199" s="37" t="s">
        <v>1099</v>
      </c>
      <c r="K199" s="37" t="s">
        <v>1100</v>
      </c>
      <c r="L199" s="37" t="s">
        <v>1099</v>
      </c>
      <c r="M199" s="37" t="s">
        <v>1100</v>
      </c>
    </row>
    <row r="200" spans="1:13">
      <c r="A200" s="37" t="s">
        <v>743</v>
      </c>
      <c r="B200" s="37" t="s">
        <v>1101</v>
      </c>
      <c r="I200" s="37" t="s">
        <v>1075</v>
      </c>
      <c r="J200" s="37" t="s">
        <v>1102</v>
      </c>
      <c r="K200" s="37" t="s">
        <v>1103</v>
      </c>
      <c r="L200" s="37" t="s">
        <v>1102</v>
      </c>
      <c r="M200" s="37" t="s">
        <v>1103</v>
      </c>
    </row>
    <row r="201" spans="1:13">
      <c r="A201" s="37" t="s">
        <v>742</v>
      </c>
      <c r="B201" s="37" t="s">
        <v>1104</v>
      </c>
      <c r="I201" s="37" t="s">
        <v>1075</v>
      </c>
      <c r="J201" s="37" t="s">
        <v>1105</v>
      </c>
      <c r="K201" s="37" t="s">
        <v>1106</v>
      </c>
      <c r="L201" s="37" t="s">
        <v>1105</v>
      </c>
      <c r="M201" s="37" t="s">
        <v>1106</v>
      </c>
    </row>
    <row r="202" spans="1:13">
      <c r="A202" s="37" t="s">
        <v>747</v>
      </c>
      <c r="B202" s="37" t="s">
        <v>1107</v>
      </c>
      <c r="I202" s="37" t="s">
        <v>1075</v>
      </c>
      <c r="J202" s="37" t="s">
        <v>1108</v>
      </c>
      <c r="K202" s="37" t="s">
        <v>1109</v>
      </c>
      <c r="L202" s="37" t="s">
        <v>1108</v>
      </c>
      <c r="M202" s="37" t="s">
        <v>1109</v>
      </c>
    </row>
    <row r="203" spans="1:13">
      <c r="A203" s="37" t="s">
        <v>746</v>
      </c>
      <c r="B203" s="37" t="s">
        <v>1110</v>
      </c>
      <c r="I203" s="37" t="s">
        <v>1075</v>
      </c>
      <c r="J203" s="37" t="s">
        <v>1111</v>
      </c>
      <c r="K203" s="37" t="s">
        <v>1112</v>
      </c>
      <c r="L203" s="37" t="s">
        <v>1111</v>
      </c>
      <c r="M203" s="37" t="s">
        <v>1112</v>
      </c>
    </row>
    <row r="204" spans="1:13">
      <c r="A204" s="37" t="s">
        <v>751</v>
      </c>
      <c r="B204" s="37" t="s">
        <v>1113</v>
      </c>
      <c r="I204" s="37" t="s">
        <v>1075</v>
      </c>
      <c r="J204" s="37" t="s">
        <v>1114</v>
      </c>
      <c r="K204" s="37" t="s">
        <v>1115</v>
      </c>
      <c r="L204" s="37" t="s">
        <v>1114</v>
      </c>
      <c r="M204" s="37" t="s">
        <v>1115</v>
      </c>
    </row>
    <row r="205" spans="1:13">
      <c r="A205" s="37" t="s">
        <v>750</v>
      </c>
      <c r="B205" s="37" t="s">
        <v>1116</v>
      </c>
      <c r="I205" s="37" t="s">
        <v>1075</v>
      </c>
      <c r="J205" s="37" t="s">
        <v>1117</v>
      </c>
      <c r="K205" s="37" t="s">
        <v>1118</v>
      </c>
      <c r="L205" s="37" t="s">
        <v>1117</v>
      </c>
      <c r="M205" s="37" t="s">
        <v>1118</v>
      </c>
    </row>
    <row r="206" spans="1:13">
      <c r="A206" s="37" t="s">
        <v>755</v>
      </c>
      <c r="B206" s="37" t="s">
        <v>1119</v>
      </c>
      <c r="I206" s="37" t="s">
        <v>1075</v>
      </c>
      <c r="J206" s="37" t="s">
        <v>1120</v>
      </c>
      <c r="K206" s="37" t="s">
        <v>1121</v>
      </c>
      <c r="L206" s="37" t="s">
        <v>1120</v>
      </c>
      <c r="M206" s="37" t="s">
        <v>1121</v>
      </c>
    </row>
    <row r="207" spans="1:13">
      <c r="A207" s="37" t="s">
        <v>754</v>
      </c>
      <c r="B207" s="37" t="s">
        <v>1122</v>
      </c>
      <c r="I207" s="37" t="s">
        <v>1075</v>
      </c>
      <c r="J207" s="37" t="s">
        <v>1123</v>
      </c>
      <c r="K207" s="37" t="s">
        <v>1124</v>
      </c>
      <c r="L207" s="37" t="s">
        <v>1123</v>
      </c>
      <c r="M207" s="37" t="s">
        <v>1124</v>
      </c>
    </row>
    <row r="208" spans="1:13">
      <c r="A208" s="37" t="s">
        <v>759</v>
      </c>
      <c r="B208" s="37" t="s">
        <v>1125</v>
      </c>
      <c r="I208" s="37" t="s">
        <v>1075</v>
      </c>
      <c r="J208" s="37" t="s">
        <v>1126</v>
      </c>
      <c r="K208" s="37" t="s">
        <v>1127</v>
      </c>
      <c r="L208" s="37" t="s">
        <v>1126</v>
      </c>
      <c r="M208" s="37" t="s">
        <v>1127</v>
      </c>
    </row>
    <row r="209" spans="1:13">
      <c r="A209" s="37" t="s">
        <v>758</v>
      </c>
      <c r="B209" s="37" t="s">
        <v>1128</v>
      </c>
      <c r="I209" s="37" t="s">
        <v>1075</v>
      </c>
      <c r="J209" s="37" t="s">
        <v>1129</v>
      </c>
      <c r="K209" s="37" t="s">
        <v>1130</v>
      </c>
      <c r="L209" s="37" t="s">
        <v>1129</v>
      </c>
      <c r="M209" s="37" t="s">
        <v>1130</v>
      </c>
    </row>
    <row r="210" spans="1:13">
      <c r="A210" s="37" t="s">
        <v>763</v>
      </c>
      <c r="B210" s="37" t="s">
        <v>1131</v>
      </c>
      <c r="I210" s="37" t="s">
        <v>1075</v>
      </c>
      <c r="J210" s="37" t="s">
        <v>1132</v>
      </c>
      <c r="K210" s="37" t="s">
        <v>1133</v>
      </c>
      <c r="L210" s="37" t="s">
        <v>1132</v>
      </c>
      <c r="M210" s="37" t="s">
        <v>1133</v>
      </c>
    </row>
    <row r="211" spans="1:13">
      <c r="A211" s="37" t="s">
        <v>762</v>
      </c>
      <c r="B211" s="37" t="s">
        <v>1134</v>
      </c>
      <c r="I211" s="37" t="s">
        <v>1075</v>
      </c>
      <c r="J211" s="37" t="s">
        <v>1135</v>
      </c>
      <c r="K211" s="37" t="s">
        <v>1136</v>
      </c>
      <c r="L211" s="37" t="s">
        <v>1135</v>
      </c>
      <c r="M211" s="37" t="s">
        <v>1136</v>
      </c>
    </row>
    <row r="212" spans="1:13">
      <c r="A212" s="37" t="s">
        <v>767</v>
      </c>
      <c r="B212" s="37" t="s">
        <v>1137</v>
      </c>
      <c r="I212" s="37" t="s">
        <v>1075</v>
      </c>
      <c r="J212" s="37" t="s">
        <v>1138</v>
      </c>
      <c r="K212" s="37" t="s">
        <v>1139</v>
      </c>
      <c r="L212" s="37" t="s">
        <v>1138</v>
      </c>
      <c r="M212" s="37" t="s">
        <v>1139</v>
      </c>
    </row>
    <row r="213" spans="1:13">
      <c r="A213" s="37" t="s">
        <v>766</v>
      </c>
      <c r="B213" s="37" t="s">
        <v>1140</v>
      </c>
      <c r="I213" s="37" t="s">
        <v>1075</v>
      </c>
      <c r="J213" s="37" t="s">
        <v>1141</v>
      </c>
      <c r="K213" s="37" t="s">
        <v>1142</v>
      </c>
      <c r="L213" s="37" t="s">
        <v>1141</v>
      </c>
      <c r="M213" s="37" t="s">
        <v>1142</v>
      </c>
    </row>
    <row r="214" spans="1:13">
      <c r="A214" s="37" t="s">
        <v>771</v>
      </c>
      <c r="B214" s="37" t="s">
        <v>1143</v>
      </c>
      <c r="I214" s="37" t="s">
        <v>1075</v>
      </c>
      <c r="J214" s="37" t="s">
        <v>1144</v>
      </c>
      <c r="K214" s="37" t="s">
        <v>1145</v>
      </c>
      <c r="L214" s="37" t="s">
        <v>1144</v>
      </c>
      <c r="M214" s="37" t="s">
        <v>1145</v>
      </c>
    </row>
    <row r="215" spans="1:13">
      <c r="A215" s="37" t="s">
        <v>770</v>
      </c>
      <c r="B215" s="37" t="s">
        <v>1146</v>
      </c>
      <c r="I215" s="37" t="s">
        <v>1075</v>
      </c>
      <c r="J215" s="37" t="s">
        <v>1147</v>
      </c>
      <c r="K215" s="37" t="s">
        <v>1148</v>
      </c>
      <c r="L215" s="37" t="s">
        <v>1147</v>
      </c>
      <c r="M215" s="37" t="s">
        <v>1148</v>
      </c>
    </row>
    <row r="216" spans="1:13">
      <c r="A216" s="37" t="s">
        <v>774</v>
      </c>
      <c r="B216" s="37" t="s">
        <v>1149</v>
      </c>
      <c r="I216" s="37" t="s">
        <v>1075</v>
      </c>
      <c r="J216" s="37" t="s">
        <v>1150</v>
      </c>
      <c r="K216" s="37" t="s">
        <v>1151</v>
      </c>
      <c r="L216" s="37" t="s">
        <v>1150</v>
      </c>
      <c r="M216" s="37" t="s">
        <v>1151</v>
      </c>
    </row>
    <row r="217" spans="1:13">
      <c r="A217" s="37" t="s">
        <v>773</v>
      </c>
      <c r="B217" s="37" t="s">
        <v>1152</v>
      </c>
      <c r="I217" s="37" t="s">
        <v>1075</v>
      </c>
      <c r="J217" s="37" t="s">
        <v>1153</v>
      </c>
      <c r="K217" s="37" t="s">
        <v>1154</v>
      </c>
      <c r="L217" s="37" t="s">
        <v>1153</v>
      </c>
      <c r="M217" s="37" t="s">
        <v>1154</v>
      </c>
    </row>
    <row r="218" spans="1:13">
      <c r="A218" s="37" t="s">
        <v>777</v>
      </c>
      <c r="B218" s="37" t="s">
        <v>1155</v>
      </c>
      <c r="I218" s="37" t="s">
        <v>1075</v>
      </c>
      <c r="J218" s="37" t="s">
        <v>1156</v>
      </c>
      <c r="K218" s="37" t="s">
        <v>1157</v>
      </c>
      <c r="L218" s="37" t="s">
        <v>1156</v>
      </c>
      <c r="M218" s="37" t="s">
        <v>1157</v>
      </c>
    </row>
    <row r="219" spans="1:13">
      <c r="A219" s="37" t="s">
        <v>776</v>
      </c>
      <c r="B219" s="37" t="s">
        <v>1158</v>
      </c>
      <c r="I219" s="37" t="s">
        <v>1075</v>
      </c>
      <c r="J219" s="37" t="s">
        <v>1159</v>
      </c>
      <c r="K219" s="37" t="s">
        <v>1160</v>
      </c>
      <c r="L219" s="37" t="s">
        <v>1161</v>
      </c>
      <c r="M219" s="37" t="s">
        <v>1162</v>
      </c>
    </row>
    <row r="220" spans="1:13">
      <c r="A220" s="37" t="s">
        <v>780</v>
      </c>
      <c r="B220" s="37" t="s">
        <v>1163</v>
      </c>
      <c r="I220" s="37" t="s">
        <v>1075</v>
      </c>
      <c r="J220" s="37" t="s">
        <v>1164</v>
      </c>
      <c r="K220" s="37" t="s">
        <v>1165</v>
      </c>
      <c r="L220" s="37" t="s">
        <v>1164</v>
      </c>
      <c r="M220" s="37" t="s">
        <v>1165</v>
      </c>
    </row>
    <row r="221" spans="1:13">
      <c r="A221" s="37" t="s">
        <v>779</v>
      </c>
      <c r="B221" s="37" t="s">
        <v>1166</v>
      </c>
      <c r="I221" s="37" t="s">
        <v>1075</v>
      </c>
      <c r="J221" s="37" t="s">
        <v>1167</v>
      </c>
      <c r="K221" s="37" t="s">
        <v>1168</v>
      </c>
      <c r="L221" s="37" t="s">
        <v>1167</v>
      </c>
      <c r="M221" s="37" t="s">
        <v>1168</v>
      </c>
    </row>
    <row r="222" spans="1:13">
      <c r="A222" s="37" t="s">
        <v>783</v>
      </c>
      <c r="B222" s="37" t="s">
        <v>1169</v>
      </c>
      <c r="I222" s="37" t="s">
        <v>1075</v>
      </c>
      <c r="J222" s="37" t="s">
        <v>1170</v>
      </c>
      <c r="K222" s="37" t="s">
        <v>1171</v>
      </c>
      <c r="L222" s="37" t="s">
        <v>1172</v>
      </c>
      <c r="M222" s="37" t="s">
        <v>1173</v>
      </c>
    </row>
    <row r="223" spans="1:13">
      <c r="A223" s="37" t="s">
        <v>782</v>
      </c>
      <c r="B223" s="37" t="s">
        <v>1174</v>
      </c>
      <c r="I223" s="37" t="s">
        <v>1075</v>
      </c>
      <c r="J223" s="37" t="s">
        <v>1175</v>
      </c>
      <c r="K223" s="37" t="s">
        <v>1176</v>
      </c>
      <c r="L223" s="37" t="s">
        <v>1177</v>
      </c>
      <c r="M223" s="37" t="s">
        <v>1178</v>
      </c>
    </row>
    <row r="224" spans="1:13">
      <c r="A224" s="37" t="s">
        <v>786</v>
      </c>
      <c r="B224" s="37" t="s">
        <v>1179</v>
      </c>
      <c r="I224" s="37" t="s">
        <v>1075</v>
      </c>
      <c r="J224" s="37" t="s">
        <v>1180</v>
      </c>
      <c r="K224" s="37" t="s">
        <v>1181</v>
      </c>
      <c r="L224" s="37" t="s">
        <v>1182</v>
      </c>
      <c r="M224" s="37" t="s">
        <v>1183</v>
      </c>
    </row>
    <row r="225" spans="1:13">
      <c r="A225" s="37" t="s">
        <v>785</v>
      </c>
      <c r="B225" s="37" t="s">
        <v>1184</v>
      </c>
      <c r="I225" s="37" t="s">
        <v>1075</v>
      </c>
      <c r="J225" s="37" t="s">
        <v>1185</v>
      </c>
      <c r="K225" s="37" t="s">
        <v>1186</v>
      </c>
      <c r="L225" s="37" t="s">
        <v>1187</v>
      </c>
      <c r="M225" s="37" t="s">
        <v>1188</v>
      </c>
    </row>
    <row r="226" spans="1:13">
      <c r="A226" s="37" t="s">
        <v>791</v>
      </c>
      <c r="B226" s="37" t="s">
        <v>1189</v>
      </c>
      <c r="I226" s="37" t="s">
        <v>1075</v>
      </c>
      <c r="J226" s="37" t="s">
        <v>1190</v>
      </c>
      <c r="K226" s="37" t="s">
        <v>1191</v>
      </c>
      <c r="L226" s="37" t="s">
        <v>1190</v>
      </c>
      <c r="M226" s="37" t="s">
        <v>1191</v>
      </c>
    </row>
    <row r="227" spans="1:13">
      <c r="A227" s="37" t="s">
        <v>790</v>
      </c>
      <c r="B227" s="37" t="s">
        <v>1192</v>
      </c>
      <c r="I227" s="37" t="s">
        <v>1075</v>
      </c>
      <c r="J227" s="37" t="s">
        <v>1193</v>
      </c>
      <c r="K227" s="37" t="s">
        <v>1194</v>
      </c>
      <c r="L227" s="37" t="s">
        <v>1193</v>
      </c>
      <c r="M227" s="37" t="s">
        <v>1194</v>
      </c>
    </row>
    <row r="228" spans="1:13">
      <c r="A228" s="37" t="s">
        <v>794</v>
      </c>
      <c r="B228" s="37" t="s">
        <v>1195</v>
      </c>
      <c r="I228" s="37" t="s">
        <v>1075</v>
      </c>
      <c r="J228" s="37" t="s">
        <v>1196</v>
      </c>
      <c r="K228" s="37" t="s">
        <v>1197</v>
      </c>
      <c r="L228" s="37" t="s">
        <v>1198</v>
      </c>
      <c r="M228" s="37" t="s">
        <v>1199</v>
      </c>
    </row>
    <row r="229" spans="1:13">
      <c r="A229" s="37" t="s">
        <v>793</v>
      </c>
      <c r="B229" s="37" t="s">
        <v>1200</v>
      </c>
      <c r="I229" s="37" t="s">
        <v>1075</v>
      </c>
      <c r="J229" s="37" t="s">
        <v>1201</v>
      </c>
      <c r="K229" s="37" t="s">
        <v>1202</v>
      </c>
      <c r="L229" s="37" t="s">
        <v>1201</v>
      </c>
      <c r="M229" s="37" t="s">
        <v>1202</v>
      </c>
    </row>
    <row r="230" spans="1:13">
      <c r="A230" s="37" t="s">
        <v>797</v>
      </c>
      <c r="B230" s="37" t="s">
        <v>1203</v>
      </c>
      <c r="I230" s="37" t="s">
        <v>1075</v>
      </c>
      <c r="J230" s="37" t="s">
        <v>1204</v>
      </c>
      <c r="K230" s="37" t="s">
        <v>1205</v>
      </c>
      <c r="L230" s="37" t="s">
        <v>1204</v>
      </c>
      <c r="M230" s="37" t="s">
        <v>1205</v>
      </c>
    </row>
    <row r="231" spans="1:13">
      <c r="A231" s="37" t="s">
        <v>796</v>
      </c>
      <c r="B231" s="37" t="s">
        <v>1206</v>
      </c>
      <c r="I231" s="37" t="s">
        <v>1075</v>
      </c>
      <c r="J231" s="37" t="s">
        <v>1207</v>
      </c>
      <c r="K231" s="37" t="s">
        <v>1208</v>
      </c>
      <c r="L231" s="37" t="s">
        <v>1207</v>
      </c>
      <c r="M231" s="37" t="s">
        <v>1208</v>
      </c>
    </row>
    <row r="232" spans="1:13">
      <c r="A232" s="37" t="s">
        <v>800</v>
      </c>
      <c r="B232" s="37" t="s">
        <v>1209</v>
      </c>
      <c r="I232" s="37" t="s">
        <v>1075</v>
      </c>
      <c r="J232" s="37" t="s">
        <v>1210</v>
      </c>
      <c r="K232" s="37" t="s">
        <v>1211</v>
      </c>
      <c r="L232" s="37" t="s">
        <v>1210</v>
      </c>
      <c r="M232" s="37" t="s">
        <v>1211</v>
      </c>
    </row>
    <row r="233" spans="1:13">
      <c r="A233" s="37" t="s">
        <v>799</v>
      </c>
      <c r="B233" s="37" t="s">
        <v>1212</v>
      </c>
      <c r="I233" s="37" t="s">
        <v>1075</v>
      </c>
      <c r="J233" s="37" t="s">
        <v>1213</v>
      </c>
      <c r="K233" s="37" t="s">
        <v>1214</v>
      </c>
      <c r="L233" s="37" t="s">
        <v>1213</v>
      </c>
      <c r="M233" s="37" t="s">
        <v>1214</v>
      </c>
    </row>
    <row r="234" spans="1:13">
      <c r="A234" s="37" t="s">
        <v>803</v>
      </c>
      <c r="B234" s="37" t="s">
        <v>1215</v>
      </c>
      <c r="I234" s="37" t="s">
        <v>1075</v>
      </c>
      <c r="J234" s="37" t="s">
        <v>1216</v>
      </c>
      <c r="K234" s="37" t="s">
        <v>1217</v>
      </c>
      <c r="L234" s="37" t="s">
        <v>1216</v>
      </c>
      <c r="M234" s="37" t="s">
        <v>1217</v>
      </c>
    </row>
    <row r="235" spans="1:13">
      <c r="A235" s="37" t="s">
        <v>802</v>
      </c>
      <c r="B235" s="37" t="s">
        <v>1218</v>
      </c>
      <c r="I235" s="37" t="s">
        <v>1075</v>
      </c>
      <c r="J235" s="37" t="s">
        <v>1219</v>
      </c>
      <c r="K235" s="37" t="s">
        <v>1220</v>
      </c>
      <c r="L235" s="37" t="s">
        <v>1219</v>
      </c>
      <c r="M235" s="37" t="s">
        <v>1220</v>
      </c>
    </row>
    <row r="236" spans="1:13">
      <c r="A236" s="37" t="s">
        <v>806</v>
      </c>
      <c r="B236" s="37" t="s">
        <v>1221</v>
      </c>
      <c r="I236" s="37" t="s">
        <v>1075</v>
      </c>
      <c r="J236" s="37" t="s">
        <v>1222</v>
      </c>
      <c r="K236" s="37" t="s">
        <v>1223</v>
      </c>
      <c r="L236" s="37" t="s">
        <v>1222</v>
      </c>
      <c r="M236" s="37" t="s">
        <v>1223</v>
      </c>
    </row>
    <row r="237" spans="1:13">
      <c r="A237" s="37" t="s">
        <v>805</v>
      </c>
      <c r="B237" s="37" t="s">
        <v>1224</v>
      </c>
      <c r="I237" s="37" t="s">
        <v>1075</v>
      </c>
      <c r="J237" s="37" t="s">
        <v>1225</v>
      </c>
      <c r="K237" s="37" t="s">
        <v>1226</v>
      </c>
      <c r="L237" s="37" t="s">
        <v>1225</v>
      </c>
      <c r="M237" s="37" t="s">
        <v>1226</v>
      </c>
    </row>
    <row r="238" spans="1:13">
      <c r="A238" s="37" t="s">
        <v>809</v>
      </c>
      <c r="B238" s="37" t="s">
        <v>1227</v>
      </c>
      <c r="I238" s="37" t="s">
        <v>1075</v>
      </c>
      <c r="J238" s="37" t="s">
        <v>1228</v>
      </c>
      <c r="K238" s="37" t="s">
        <v>1229</v>
      </c>
      <c r="L238" s="37" t="s">
        <v>1228</v>
      </c>
      <c r="M238" s="37" t="s">
        <v>1229</v>
      </c>
    </row>
    <row r="239" spans="1:13">
      <c r="A239" s="37" t="s">
        <v>808</v>
      </c>
      <c r="B239" s="37" t="s">
        <v>1230</v>
      </c>
      <c r="I239" s="37" t="s">
        <v>1075</v>
      </c>
      <c r="J239" s="37" t="s">
        <v>1231</v>
      </c>
      <c r="K239" s="37" t="s">
        <v>1232</v>
      </c>
      <c r="L239" s="37" t="s">
        <v>1231</v>
      </c>
      <c r="M239" s="37" t="s">
        <v>1232</v>
      </c>
    </row>
    <row r="240" spans="1:13">
      <c r="A240" s="37" t="s">
        <v>812</v>
      </c>
      <c r="B240" s="37" t="s">
        <v>1233</v>
      </c>
      <c r="I240" s="37" t="s">
        <v>1075</v>
      </c>
      <c r="J240" s="37" t="s">
        <v>1234</v>
      </c>
      <c r="K240" s="37" t="s">
        <v>1235</v>
      </c>
      <c r="L240" s="37" t="s">
        <v>1234</v>
      </c>
      <c r="M240" s="37" t="s">
        <v>1235</v>
      </c>
    </row>
    <row r="241" spans="1:13">
      <c r="A241" s="37" t="s">
        <v>811</v>
      </c>
      <c r="B241" s="37" t="s">
        <v>1236</v>
      </c>
      <c r="I241" s="37" t="s">
        <v>1075</v>
      </c>
      <c r="J241" s="37" t="s">
        <v>1237</v>
      </c>
      <c r="K241" s="37" t="s">
        <v>1238</v>
      </c>
      <c r="L241" s="37" t="s">
        <v>1237</v>
      </c>
      <c r="M241" s="37" t="s">
        <v>1238</v>
      </c>
    </row>
    <row r="242" spans="1:13">
      <c r="A242" s="37" t="s">
        <v>815</v>
      </c>
      <c r="B242" s="37" t="s">
        <v>1239</v>
      </c>
      <c r="I242" s="37" t="s">
        <v>1075</v>
      </c>
      <c r="J242" s="37" t="s">
        <v>1240</v>
      </c>
      <c r="K242" s="37" t="s">
        <v>1241</v>
      </c>
      <c r="L242" s="37" t="s">
        <v>1240</v>
      </c>
      <c r="M242" s="37" t="s">
        <v>1241</v>
      </c>
    </row>
    <row r="243" spans="1:13">
      <c r="A243" s="37" t="s">
        <v>814</v>
      </c>
      <c r="B243" s="37" t="s">
        <v>1242</v>
      </c>
      <c r="I243" s="37" t="s">
        <v>1075</v>
      </c>
      <c r="J243" s="37" t="s">
        <v>1243</v>
      </c>
      <c r="K243" s="37" t="s">
        <v>1244</v>
      </c>
      <c r="L243" s="37" t="s">
        <v>1245</v>
      </c>
      <c r="M243" s="37" t="s">
        <v>1246</v>
      </c>
    </row>
    <row r="244" spans="1:13">
      <c r="A244" s="37" t="s">
        <v>818</v>
      </c>
      <c r="B244" s="37" t="s">
        <v>1247</v>
      </c>
      <c r="I244" s="37" t="s">
        <v>1075</v>
      </c>
      <c r="J244" s="37" t="s">
        <v>1248</v>
      </c>
      <c r="K244" s="37" t="s">
        <v>1249</v>
      </c>
      <c r="L244" s="37" t="s">
        <v>1248</v>
      </c>
      <c r="M244" s="37" t="s">
        <v>1249</v>
      </c>
    </row>
    <row r="245" spans="1:13">
      <c r="A245" s="37" t="s">
        <v>817</v>
      </c>
      <c r="B245" s="37" t="s">
        <v>1250</v>
      </c>
      <c r="I245" s="37" t="s">
        <v>1075</v>
      </c>
      <c r="J245" s="37" t="s">
        <v>1251</v>
      </c>
      <c r="K245" s="37" t="s">
        <v>1252</v>
      </c>
      <c r="L245" s="37" t="s">
        <v>1253</v>
      </c>
      <c r="M245" s="37" t="s">
        <v>1254</v>
      </c>
    </row>
    <row r="246" spans="1:13">
      <c r="A246" s="37" t="s">
        <v>821</v>
      </c>
      <c r="B246" s="37" t="s">
        <v>1255</v>
      </c>
      <c r="I246" s="37" t="s">
        <v>1075</v>
      </c>
      <c r="J246" s="37" t="s">
        <v>1256</v>
      </c>
      <c r="K246" s="37" t="s">
        <v>1257</v>
      </c>
      <c r="L246" s="37" t="s">
        <v>1256</v>
      </c>
      <c r="M246" s="37" t="s">
        <v>1257</v>
      </c>
    </row>
    <row r="247" spans="1:13">
      <c r="A247" s="37" t="s">
        <v>820</v>
      </c>
      <c r="B247" s="37" t="s">
        <v>1258</v>
      </c>
      <c r="I247" s="37" t="s">
        <v>1075</v>
      </c>
      <c r="J247" s="37" t="s">
        <v>1259</v>
      </c>
      <c r="K247" s="37" t="s">
        <v>1260</v>
      </c>
      <c r="L247" s="37" t="s">
        <v>1259</v>
      </c>
      <c r="M247" s="37" t="s">
        <v>1260</v>
      </c>
    </row>
    <row r="248" spans="1:13">
      <c r="A248" s="37" t="s">
        <v>824</v>
      </c>
      <c r="B248" s="37" t="s">
        <v>1261</v>
      </c>
      <c r="I248" s="37" t="s">
        <v>1075</v>
      </c>
      <c r="J248" s="37" t="s">
        <v>1262</v>
      </c>
      <c r="K248" s="37" t="s">
        <v>1263</v>
      </c>
      <c r="L248" s="37" t="s">
        <v>1262</v>
      </c>
      <c r="M248" s="37" t="s">
        <v>1263</v>
      </c>
    </row>
    <row r="249" spans="1:13">
      <c r="A249" s="37" t="s">
        <v>823</v>
      </c>
      <c r="B249" s="37" t="s">
        <v>1264</v>
      </c>
      <c r="I249" s="37" t="s">
        <v>1075</v>
      </c>
      <c r="J249" s="37" t="s">
        <v>1265</v>
      </c>
      <c r="K249" s="37" t="s">
        <v>1266</v>
      </c>
      <c r="L249" s="37" t="s">
        <v>1265</v>
      </c>
      <c r="M249" s="37" t="s">
        <v>1266</v>
      </c>
    </row>
    <row r="250" spans="1:13">
      <c r="A250" s="37" t="s">
        <v>827</v>
      </c>
      <c r="B250" s="37" t="s">
        <v>1267</v>
      </c>
      <c r="I250" s="37" t="s">
        <v>1075</v>
      </c>
      <c r="J250" s="37" t="s">
        <v>1268</v>
      </c>
      <c r="K250" s="37" t="s">
        <v>1269</v>
      </c>
      <c r="L250" s="37" t="s">
        <v>1268</v>
      </c>
      <c r="M250" s="37" t="s">
        <v>1269</v>
      </c>
    </row>
    <row r="251" spans="1:13">
      <c r="A251" s="37" t="s">
        <v>826</v>
      </c>
      <c r="B251" s="37" t="s">
        <v>1270</v>
      </c>
      <c r="I251" s="37" t="s">
        <v>1075</v>
      </c>
      <c r="J251" s="37" t="s">
        <v>1271</v>
      </c>
      <c r="K251" s="37" t="s">
        <v>1272</v>
      </c>
      <c r="L251" s="37" t="s">
        <v>1271</v>
      </c>
      <c r="M251" s="37" t="s">
        <v>1272</v>
      </c>
    </row>
    <row r="252" spans="1:13">
      <c r="A252" s="37" t="s">
        <v>830</v>
      </c>
      <c r="B252" s="37" t="s">
        <v>1273</v>
      </c>
      <c r="I252" s="37" t="s">
        <v>1075</v>
      </c>
      <c r="J252" s="37" t="s">
        <v>1274</v>
      </c>
      <c r="K252" s="37" t="s">
        <v>1275</v>
      </c>
      <c r="L252" s="37" t="s">
        <v>1274</v>
      </c>
      <c r="M252" s="37" t="s">
        <v>1275</v>
      </c>
    </row>
    <row r="253" spans="1:13">
      <c r="A253" s="37" t="s">
        <v>829</v>
      </c>
      <c r="B253" s="37" t="s">
        <v>1276</v>
      </c>
      <c r="I253" s="37" t="s">
        <v>1075</v>
      </c>
      <c r="J253" s="37" t="s">
        <v>1277</v>
      </c>
      <c r="K253" s="37" t="s">
        <v>1278</v>
      </c>
      <c r="L253" s="37" t="s">
        <v>1277</v>
      </c>
      <c r="M253" s="37" t="s">
        <v>1278</v>
      </c>
    </row>
    <row r="254" spans="1:13">
      <c r="A254" s="37" t="s">
        <v>833</v>
      </c>
      <c r="B254" s="37" t="s">
        <v>1279</v>
      </c>
      <c r="I254" s="37" t="s">
        <v>1075</v>
      </c>
      <c r="J254" s="37" t="s">
        <v>1280</v>
      </c>
      <c r="K254" s="37" t="s">
        <v>1281</v>
      </c>
      <c r="L254" s="37" t="s">
        <v>1280</v>
      </c>
      <c r="M254" s="37" t="s">
        <v>1281</v>
      </c>
    </row>
    <row r="255" spans="1:13">
      <c r="A255" s="37" t="s">
        <v>832</v>
      </c>
      <c r="B255" s="37" t="s">
        <v>1282</v>
      </c>
      <c r="I255" s="37" t="s">
        <v>1075</v>
      </c>
      <c r="J255" s="37" t="s">
        <v>1283</v>
      </c>
      <c r="K255" s="37" t="s">
        <v>1284</v>
      </c>
      <c r="L255" s="37" t="s">
        <v>1283</v>
      </c>
      <c r="M255" s="37" t="s">
        <v>1284</v>
      </c>
    </row>
    <row r="256" spans="1:13">
      <c r="A256" s="37" t="s">
        <v>836</v>
      </c>
      <c r="B256" s="37" t="s">
        <v>1285</v>
      </c>
      <c r="I256" s="37" t="s">
        <v>1075</v>
      </c>
      <c r="J256" s="37" t="s">
        <v>1286</v>
      </c>
      <c r="K256" s="37" t="s">
        <v>1287</v>
      </c>
      <c r="L256" s="37" t="s">
        <v>1286</v>
      </c>
      <c r="M256" s="37" t="s">
        <v>1287</v>
      </c>
    </row>
    <row r="257" spans="1:13">
      <c r="A257" s="37" t="s">
        <v>835</v>
      </c>
      <c r="B257" s="37" t="s">
        <v>1288</v>
      </c>
      <c r="I257" s="37" t="s">
        <v>1075</v>
      </c>
      <c r="J257" s="37" t="s">
        <v>1289</v>
      </c>
      <c r="K257" s="37" t="s">
        <v>1290</v>
      </c>
      <c r="L257" s="37" t="s">
        <v>1291</v>
      </c>
      <c r="M257" s="37" t="s">
        <v>1292</v>
      </c>
    </row>
    <row r="258" spans="1:13">
      <c r="A258" s="37" t="s">
        <v>839</v>
      </c>
      <c r="B258" s="37" t="s">
        <v>1293</v>
      </c>
      <c r="I258" s="37" t="s">
        <v>1075</v>
      </c>
      <c r="J258" s="37" t="s">
        <v>1294</v>
      </c>
      <c r="K258" s="37" t="s">
        <v>1295</v>
      </c>
      <c r="L258" s="37" t="s">
        <v>1294</v>
      </c>
      <c r="M258" s="37" t="s">
        <v>1295</v>
      </c>
    </row>
    <row r="259" spans="1:13">
      <c r="A259" s="37" t="s">
        <v>838</v>
      </c>
      <c r="B259" s="37" t="s">
        <v>1296</v>
      </c>
      <c r="I259" s="37" t="s">
        <v>1075</v>
      </c>
      <c r="J259" s="37" t="s">
        <v>1297</v>
      </c>
      <c r="K259" s="37" t="s">
        <v>1298</v>
      </c>
      <c r="L259" s="37" t="s">
        <v>1297</v>
      </c>
      <c r="M259" s="37" t="s">
        <v>1298</v>
      </c>
    </row>
    <row r="260" spans="1:13">
      <c r="A260" s="37" t="s">
        <v>842</v>
      </c>
      <c r="B260" s="37" t="s">
        <v>1299</v>
      </c>
      <c r="I260" s="37" t="s">
        <v>1075</v>
      </c>
      <c r="J260" s="37" t="s">
        <v>1300</v>
      </c>
      <c r="K260" s="37" t="s">
        <v>1301</v>
      </c>
      <c r="L260" s="37" t="s">
        <v>1300</v>
      </c>
      <c r="M260" s="37" t="s">
        <v>1301</v>
      </c>
    </row>
    <row r="261" spans="1:13">
      <c r="A261" s="37" t="s">
        <v>841</v>
      </c>
      <c r="B261" s="37" t="s">
        <v>1302</v>
      </c>
      <c r="I261" s="37" t="s">
        <v>1075</v>
      </c>
      <c r="J261" s="37" t="s">
        <v>1303</v>
      </c>
      <c r="K261" s="37" t="s">
        <v>1304</v>
      </c>
      <c r="L261" s="37" t="s">
        <v>1303</v>
      </c>
      <c r="M261" s="37" t="s">
        <v>1304</v>
      </c>
    </row>
    <row r="262" spans="1:13">
      <c r="A262" s="37" t="s">
        <v>845</v>
      </c>
      <c r="B262" s="37" t="s">
        <v>1305</v>
      </c>
      <c r="I262" s="37" t="s">
        <v>1075</v>
      </c>
      <c r="J262" s="37" t="s">
        <v>1306</v>
      </c>
      <c r="K262" s="37" t="s">
        <v>1307</v>
      </c>
      <c r="L262" s="37" t="s">
        <v>1306</v>
      </c>
      <c r="M262" s="37" t="s">
        <v>1307</v>
      </c>
    </row>
    <row r="263" spans="1:13">
      <c r="A263" s="37" t="s">
        <v>844</v>
      </c>
      <c r="B263" s="37" t="s">
        <v>1308</v>
      </c>
      <c r="I263" s="37" t="s">
        <v>1075</v>
      </c>
      <c r="J263" s="37" t="s">
        <v>1309</v>
      </c>
      <c r="K263" s="37" t="s">
        <v>1310</v>
      </c>
      <c r="L263" s="37" t="s">
        <v>1309</v>
      </c>
      <c r="M263" s="37" t="s">
        <v>1310</v>
      </c>
    </row>
    <row r="264" spans="1:13">
      <c r="A264" s="37" t="s">
        <v>848</v>
      </c>
      <c r="B264" s="37" t="s">
        <v>1311</v>
      </c>
      <c r="I264" s="37" t="s">
        <v>1075</v>
      </c>
      <c r="J264" s="37" t="s">
        <v>1312</v>
      </c>
      <c r="K264" s="37" t="s">
        <v>1313</v>
      </c>
      <c r="L264" s="37" t="s">
        <v>1312</v>
      </c>
      <c r="M264" s="37" t="s">
        <v>1313</v>
      </c>
    </row>
    <row r="265" spans="1:13">
      <c r="A265" s="37" t="s">
        <v>847</v>
      </c>
      <c r="B265" s="37" t="s">
        <v>1314</v>
      </c>
      <c r="I265" s="37" t="s">
        <v>1075</v>
      </c>
      <c r="J265" s="37" t="s">
        <v>1315</v>
      </c>
      <c r="K265" s="37" t="s">
        <v>1316</v>
      </c>
      <c r="L265" s="37" t="s">
        <v>1315</v>
      </c>
      <c r="M265" s="37" t="s">
        <v>1316</v>
      </c>
    </row>
    <row r="266" spans="1:13">
      <c r="A266" s="37" t="s">
        <v>851</v>
      </c>
      <c r="B266" s="37" t="s">
        <v>1317</v>
      </c>
      <c r="I266" s="37" t="s">
        <v>998</v>
      </c>
      <c r="J266" s="37" t="s">
        <v>1318</v>
      </c>
      <c r="K266" s="37" t="s">
        <v>1319</v>
      </c>
      <c r="L266" s="37" t="s">
        <v>1320</v>
      </c>
      <c r="M266" s="37" t="s">
        <v>1321</v>
      </c>
    </row>
    <row r="267" spans="1:13">
      <c r="A267" s="37" t="s">
        <v>850</v>
      </c>
      <c r="B267" s="37" t="s">
        <v>1322</v>
      </c>
      <c r="I267" s="37" t="s">
        <v>154</v>
      </c>
      <c r="J267" s="37" t="s">
        <v>1323</v>
      </c>
      <c r="K267" s="37" t="s">
        <v>1324</v>
      </c>
      <c r="L267" s="37" t="s">
        <v>1325</v>
      </c>
      <c r="M267" s="37" t="s">
        <v>1326</v>
      </c>
    </row>
    <row r="268" spans="1:13">
      <c r="A268" s="37" t="s">
        <v>854</v>
      </c>
      <c r="B268" s="37" t="s">
        <v>1327</v>
      </c>
      <c r="I268" s="37" t="s">
        <v>1075</v>
      </c>
      <c r="J268" s="37" t="s">
        <v>1328</v>
      </c>
      <c r="K268" s="37" t="s">
        <v>1329</v>
      </c>
      <c r="L268" s="37" t="s">
        <v>1330</v>
      </c>
      <c r="M268" s="37" t="s">
        <v>1331</v>
      </c>
    </row>
    <row r="269" spans="1:13">
      <c r="A269" s="37" t="s">
        <v>853</v>
      </c>
      <c r="B269" s="37" t="s">
        <v>1332</v>
      </c>
      <c r="I269" s="37" t="s">
        <v>1075</v>
      </c>
      <c r="J269" s="37" t="s">
        <v>1333</v>
      </c>
      <c r="K269" s="37" t="s">
        <v>1334</v>
      </c>
      <c r="L269" s="37" t="s">
        <v>1335</v>
      </c>
      <c r="M269" s="37" t="s">
        <v>1336</v>
      </c>
    </row>
    <row r="270" spans="1:13">
      <c r="A270" s="37" t="s">
        <v>857</v>
      </c>
      <c r="B270" s="37" t="s">
        <v>1337</v>
      </c>
      <c r="I270" s="37" t="s">
        <v>1075</v>
      </c>
      <c r="J270" s="37" t="s">
        <v>1338</v>
      </c>
      <c r="K270" s="37" t="s">
        <v>1339</v>
      </c>
      <c r="L270" s="37" t="s">
        <v>1338</v>
      </c>
      <c r="M270" s="37" t="s">
        <v>1339</v>
      </c>
    </row>
    <row r="271" spans="1:13">
      <c r="A271" s="37" t="s">
        <v>856</v>
      </c>
      <c r="B271" s="37" t="s">
        <v>1340</v>
      </c>
      <c r="I271" s="37" t="s">
        <v>158</v>
      </c>
      <c r="J271" s="37" t="s">
        <v>1341</v>
      </c>
      <c r="K271" s="37" t="s">
        <v>1342</v>
      </c>
      <c r="L271" s="37" t="s">
        <v>1341</v>
      </c>
      <c r="M271" s="37" t="s">
        <v>1342</v>
      </c>
    </row>
    <row r="272" spans="1:13">
      <c r="A272" s="37" t="s">
        <v>860</v>
      </c>
      <c r="B272" s="37" t="s">
        <v>1343</v>
      </c>
      <c r="I272" s="37" t="s">
        <v>1075</v>
      </c>
      <c r="J272" s="37" t="s">
        <v>1344</v>
      </c>
      <c r="K272" s="37" t="s">
        <v>1345</v>
      </c>
      <c r="L272" s="37" t="s">
        <v>1344</v>
      </c>
      <c r="M272" s="37" t="s">
        <v>1345</v>
      </c>
    </row>
    <row r="273" spans="1:13">
      <c r="A273" s="37" t="s">
        <v>859</v>
      </c>
      <c r="B273" s="37" t="s">
        <v>1346</v>
      </c>
      <c r="I273" s="37" t="s">
        <v>1075</v>
      </c>
      <c r="J273" s="37" t="s">
        <v>1347</v>
      </c>
      <c r="K273" s="37" t="s">
        <v>1348</v>
      </c>
      <c r="L273" s="37" t="s">
        <v>1347</v>
      </c>
      <c r="M273" s="37" t="s">
        <v>1348</v>
      </c>
    </row>
    <row r="274" spans="1:13">
      <c r="A274" s="37" t="s">
        <v>863</v>
      </c>
      <c r="B274" s="37" t="s">
        <v>1349</v>
      </c>
      <c r="I274" s="37" t="s">
        <v>161</v>
      </c>
      <c r="J274" s="37" t="s">
        <v>1350</v>
      </c>
      <c r="K274" s="37" t="s">
        <v>1351</v>
      </c>
      <c r="L274" s="37" t="s">
        <v>1350</v>
      </c>
      <c r="M274" s="37" t="s">
        <v>1351</v>
      </c>
    </row>
    <row r="275" spans="1:13">
      <c r="A275" s="37" t="s">
        <v>862</v>
      </c>
      <c r="B275" s="37" t="s">
        <v>1352</v>
      </c>
      <c r="I275" s="37" t="s">
        <v>1026</v>
      </c>
      <c r="J275" s="37" t="s">
        <v>1353</v>
      </c>
      <c r="K275" s="37" t="s">
        <v>1354</v>
      </c>
      <c r="L275" s="37" t="s">
        <v>1353</v>
      </c>
      <c r="M275" s="37" t="s">
        <v>1354</v>
      </c>
    </row>
    <row r="276" spans="1:13">
      <c r="A276" s="37" t="s">
        <v>866</v>
      </c>
      <c r="B276" s="37" t="s">
        <v>1355</v>
      </c>
      <c r="I276" s="37" t="s">
        <v>1075</v>
      </c>
      <c r="J276" s="37" t="s">
        <v>1356</v>
      </c>
      <c r="K276" s="37" t="s">
        <v>1357</v>
      </c>
      <c r="L276" s="37" t="s">
        <v>1356</v>
      </c>
      <c r="M276" s="37" t="s">
        <v>1357</v>
      </c>
    </row>
    <row r="277" spans="1:13">
      <c r="A277" s="37" t="s">
        <v>865</v>
      </c>
      <c r="B277" s="37" t="s">
        <v>1358</v>
      </c>
      <c r="I277" s="37" t="s">
        <v>1075</v>
      </c>
      <c r="J277" s="37" t="s">
        <v>1359</v>
      </c>
      <c r="K277" s="37" t="s">
        <v>1360</v>
      </c>
      <c r="L277" s="37" t="s">
        <v>1359</v>
      </c>
      <c r="M277" s="37" t="s">
        <v>1360</v>
      </c>
    </row>
    <row r="278" spans="1:13">
      <c r="A278" s="37" t="s">
        <v>869</v>
      </c>
      <c r="B278" s="37" t="s">
        <v>1361</v>
      </c>
      <c r="I278" s="37" t="s">
        <v>1075</v>
      </c>
      <c r="J278" s="37" t="s">
        <v>1362</v>
      </c>
      <c r="K278" s="37" t="s">
        <v>1363</v>
      </c>
      <c r="L278" s="37" t="s">
        <v>1362</v>
      </c>
      <c r="M278" s="37" t="s">
        <v>1363</v>
      </c>
    </row>
    <row r="279" spans="1:13">
      <c r="A279" s="37" t="s">
        <v>868</v>
      </c>
      <c r="B279" s="37" t="s">
        <v>1364</v>
      </c>
      <c r="I279" s="37" t="s">
        <v>1075</v>
      </c>
      <c r="J279" s="37" t="s">
        <v>1365</v>
      </c>
      <c r="K279" s="37" t="s">
        <v>1366</v>
      </c>
      <c r="L279" s="37" t="s">
        <v>1365</v>
      </c>
      <c r="M279" s="37" t="s">
        <v>1366</v>
      </c>
    </row>
    <row r="280" spans="1:13">
      <c r="A280" s="37" t="s">
        <v>872</v>
      </c>
      <c r="B280" s="37" t="s">
        <v>1367</v>
      </c>
      <c r="I280" s="37" t="s">
        <v>1075</v>
      </c>
      <c r="J280" s="37" t="s">
        <v>1368</v>
      </c>
      <c r="K280" s="37" t="s">
        <v>1369</v>
      </c>
      <c r="L280" s="37" t="s">
        <v>1368</v>
      </c>
      <c r="M280" s="37" t="s">
        <v>1369</v>
      </c>
    </row>
    <row r="281" spans="1:13">
      <c r="A281" s="37" t="s">
        <v>871</v>
      </c>
      <c r="B281" s="37" t="s">
        <v>1370</v>
      </c>
      <c r="I281" s="37" t="s">
        <v>1075</v>
      </c>
      <c r="J281" s="37" t="s">
        <v>1371</v>
      </c>
      <c r="K281" s="37" t="s">
        <v>1372</v>
      </c>
      <c r="L281" s="37" t="s">
        <v>1371</v>
      </c>
      <c r="M281" s="37" t="s">
        <v>1372</v>
      </c>
    </row>
    <row r="282" spans="1:13">
      <c r="A282" s="37" t="s">
        <v>875</v>
      </c>
      <c r="B282" s="37" t="s">
        <v>1373</v>
      </c>
      <c r="I282" s="37" t="s">
        <v>1075</v>
      </c>
      <c r="J282" s="37" t="s">
        <v>1374</v>
      </c>
      <c r="K282" s="37" t="s">
        <v>1375</v>
      </c>
      <c r="L282" s="37" t="s">
        <v>1374</v>
      </c>
      <c r="M282" s="37" t="s">
        <v>1375</v>
      </c>
    </row>
    <row r="283" spans="1:13">
      <c r="A283" s="37" t="s">
        <v>874</v>
      </c>
      <c r="B283" s="37" t="s">
        <v>1376</v>
      </c>
      <c r="I283" s="37" t="s">
        <v>1053</v>
      </c>
      <c r="J283" s="37" t="s">
        <v>1377</v>
      </c>
      <c r="K283" s="37" t="s">
        <v>1378</v>
      </c>
      <c r="L283" s="37" t="s">
        <v>1377</v>
      </c>
      <c r="M283" s="37" t="s">
        <v>1378</v>
      </c>
    </row>
    <row r="284" spans="1:13">
      <c r="A284" s="37" t="s">
        <v>878</v>
      </c>
      <c r="B284" s="37" t="s">
        <v>1379</v>
      </c>
      <c r="I284" s="37" t="s">
        <v>1075</v>
      </c>
      <c r="J284" s="37" t="s">
        <v>1380</v>
      </c>
      <c r="K284" s="37" t="s">
        <v>1381</v>
      </c>
      <c r="L284" s="37" t="s">
        <v>1380</v>
      </c>
      <c r="M284" s="37" t="s">
        <v>1381</v>
      </c>
    </row>
    <row r="285" spans="1:13">
      <c r="A285" s="37" t="s">
        <v>877</v>
      </c>
      <c r="B285" s="37" t="s">
        <v>1382</v>
      </c>
      <c r="I285" s="37" t="s">
        <v>1075</v>
      </c>
      <c r="J285" s="37" t="s">
        <v>1383</v>
      </c>
      <c r="K285" s="37" t="s">
        <v>1384</v>
      </c>
      <c r="L285" s="37" t="s">
        <v>1383</v>
      </c>
      <c r="M285" s="37" t="s">
        <v>1384</v>
      </c>
    </row>
    <row r="286" spans="1:13">
      <c r="A286" s="37" t="s">
        <v>881</v>
      </c>
      <c r="B286" s="37" t="s">
        <v>1385</v>
      </c>
      <c r="I286" s="37" t="s">
        <v>1075</v>
      </c>
      <c r="J286" s="37" t="s">
        <v>1386</v>
      </c>
      <c r="K286" s="37" t="s">
        <v>1387</v>
      </c>
      <c r="L286" s="37" t="s">
        <v>1388</v>
      </c>
      <c r="M286" s="37" t="s">
        <v>1389</v>
      </c>
    </row>
    <row r="287" spans="1:13">
      <c r="A287" s="37" t="s">
        <v>880</v>
      </c>
      <c r="B287" s="37" t="s">
        <v>1390</v>
      </c>
      <c r="I287" s="37" t="s">
        <v>1075</v>
      </c>
      <c r="J287" s="37" t="s">
        <v>1391</v>
      </c>
      <c r="K287" s="37" t="s">
        <v>1392</v>
      </c>
      <c r="L287" s="37" t="s">
        <v>1393</v>
      </c>
      <c r="M287" s="37" t="s">
        <v>1394</v>
      </c>
    </row>
    <row r="288" spans="1:13">
      <c r="A288" s="37" t="s">
        <v>884</v>
      </c>
      <c r="B288" s="37" t="s">
        <v>1395</v>
      </c>
      <c r="I288" s="37" t="s">
        <v>1075</v>
      </c>
      <c r="J288" s="37" t="s">
        <v>1396</v>
      </c>
      <c r="K288" s="37" t="s">
        <v>1397</v>
      </c>
      <c r="L288" s="37" t="s">
        <v>1398</v>
      </c>
      <c r="M288" s="37" t="s">
        <v>1399</v>
      </c>
    </row>
    <row r="289" spans="1:13">
      <c r="A289" s="37" t="s">
        <v>883</v>
      </c>
      <c r="B289" s="37" t="s">
        <v>1400</v>
      </c>
      <c r="I289" s="37" t="s">
        <v>1075</v>
      </c>
      <c r="J289" s="37" t="s">
        <v>1401</v>
      </c>
      <c r="K289" s="37" t="s">
        <v>1402</v>
      </c>
      <c r="L289" s="37" t="s">
        <v>1403</v>
      </c>
      <c r="M289" s="37" t="s">
        <v>1404</v>
      </c>
    </row>
    <row r="290" spans="1:13">
      <c r="A290" s="37" t="s">
        <v>887</v>
      </c>
      <c r="B290" s="37" t="s">
        <v>1405</v>
      </c>
      <c r="I290" s="37" t="s">
        <v>1406</v>
      </c>
      <c r="J290" s="37" t="s">
        <v>1407</v>
      </c>
      <c r="K290" s="37" t="s">
        <v>1408</v>
      </c>
      <c r="L290" s="37" t="s">
        <v>1407</v>
      </c>
      <c r="M290" s="37" t="s">
        <v>1408</v>
      </c>
    </row>
    <row r="291" spans="1:13">
      <c r="A291" s="37" t="s">
        <v>886</v>
      </c>
      <c r="B291" s="37" t="s">
        <v>1409</v>
      </c>
      <c r="I291" s="37" t="s">
        <v>1406</v>
      </c>
      <c r="J291" s="37" t="s">
        <v>1410</v>
      </c>
      <c r="K291" s="37" t="s">
        <v>1411</v>
      </c>
      <c r="L291" s="37" t="s">
        <v>1410</v>
      </c>
      <c r="M291" s="37" t="s">
        <v>1411</v>
      </c>
    </row>
    <row r="292" spans="1:13">
      <c r="A292" s="37" t="s">
        <v>890</v>
      </c>
      <c r="B292" s="37" t="s">
        <v>1412</v>
      </c>
      <c r="I292" s="37" t="s">
        <v>1406</v>
      </c>
      <c r="J292" s="37" t="s">
        <v>1413</v>
      </c>
      <c r="K292" s="37" t="s">
        <v>1414</v>
      </c>
      <c r="L292" s="37" t="s">
        <v>1413</v>
      </c>
      <c r="M292" s="37" t="s">
        <v>1414</v>
      </c>
    </row>
    <row r="293" spans="1:13">
      <c r="A293" s="37" t="s">
        <v>889</v>
      </c>
      <c r="B293" s="37" t="s">
        <v>1415</v>
      </c>
      <c r="I293" s="37" t="s">
        <v>1406</v>
      </c>
      <c r="J293" s="37" t="s">
        <v>1416</v>
      </c>
      <c r="K293" s="37" t="s">
        <v>1417</v>
      </c>
      <c r="L293" s="37" t="s">
        <v>1416</v>
      </c>
      <c r="M293" s="37" t="s">
        <v>1417</v>
      </c>
    </row>
    <row r="294" spans="1:13">
      <c r="A294" s="37" t="s">
        <v>893</v>
      </c>
      <c r="B294" s="37" t="s">
        <v>1418</v>
      </c>
      <c r="I294" s="37" t="s">
        <v>1406</v>
      </c>
      <c r="J294" s="37" t="s">
        <v>1419</v>
      </c>
      <c r="K294" s="37" t="s">
        <v>1420</v>
      </c>
      <c r="L294" s="37" t="s">
        <v>1419</v>
      </c>
      <c r="M294" s="37" t="s">
        <v>1420</v>
      </c>
    </row>
    <row r="295" spans="1:13">
      <c r="A295" s="37" t="s">
        <v>892</v>
      </c>
      <c r="B295" s="37" t="s">
        <v>1421</v>
      </c>
      <c r="I295" s="37" t="s">
        <v>1406</v>
      </c>
      <c r="J295" s="37" t="s">
        <v>1422</v>
      </c>
      <c r="K295" s="37" t="s">
        <v>1423</v>
      </c>
      <c r="L295" s="37" t="s">
        <v>1422</v>
      </c>
      <c r="M295" s="37" t="s">
        <v>1423</v>
      </c>
    </row>
    <row r="296" spans="1:13">
      <c r="A296" s="37" t="s">
        <v>896</v>
      </c>
      <c r="B296" s="37" t="s">
        <v>1424</v>
      </c>
      <c r="I296" s="37" t="s">
        <v>1406</v>
      </c>
      <c r="J296" s="37" t="s">
        <v>1425</v>
      </c>
      <c r="K296" s="37" t="s">
        <v>1426</v>
      </c>
      <c r="L296" s="37" t="s">
        <v>1425</v>
      </c>
      <c r="M296" s="37" t="s">
        <v>1426</v>
      </c>
    </row>
    <row r="297" spans="1:13">
      <c r="A297" s="37" t="s">
        <v>895</v>
      </c>
      <c r="B297" s="37" t="s">
        <v>1427</v>
      </c>
      <c r="I297" s="37" t="s">
        <v>1406</v>
      </c>
      <c r="J297" s="37" t="s">
        <v>1428</v>
      </c>
      <c r="K297" s="37" t="s">
        <v>1429</v>
      </c>
      <c r="L297" s="37" t="s">
        <v>1428</v>
      </c>
      <c r="M297" s="37" t="s">
        <v>1429</v>
      </c>
    </row>
    <row r="298" spans="1:13">
      <c r="A298" s="37" t="s">
        <v>899</v>
      </c>
      <c r="B298" s="37" t="s">
        <v>1430</v>
      </c>
      <c r="I298" s="37" t="s">
        <v>1406</v>
      </c>
      <c r="J298" s="37" t="s">
        <v>1431</v>
      </c>
      <c r="K298" s="37" t="s">
        <v>1432</v>
      </c>
      <c r="L298" s="37" t="s">
        <v>1431</v>
      </c>
      <c r="M298" s="37" t="s">
        <v>1432</v>
      </c>
    </row>
    <row r="299" spans="1:13">
      <c r="A299" s="37" t="s">
        <v>898</v>
      </c>
      <c r="B299" s="37" t="s">
        <v>1433</v>
      </c>
      <c r="I299" s="37" t="s">
        <v>1406</v>
      </c>
      <c r="J299" s="37" t="s">
        <v>1434</v>
      </c>
      <c r="K299" s="37" t="s">
        <v>1435</v>
      </c>
      <c r="L299" s="37" t="s">
        <v>1436</v>
      </c>
      <c r="M299" s="37" t="s">
        <v>1437</v>
      </c>
    </row>
    <row r="300" spans="1:13">
      <c r="A300" s="37" t="s">
        <v>902</v>
      </c>
      <c r="B300" s="37" t="s">
        <v>1438</v>
      </c>
      <c r="I300" s="37" t="s">
        <v>1406</v>
      </c>
      <c r="J300" s="37" t="s">
        <v>1439</v>
      </c>
      <c r="K300" s="37" t="s">
        <v>1440</v>
      </c>
      <c r="L300" s="37" t="s">
        <v>1439</v>
      </c>
      <c r="M300" s="37" t="s">
        <v>1440</v>
      </c>
    </row>
    <row r="301" spans="1:13">
      <c r="A301" s="37" t="s">
        <v>901</v>
      </c>
      <c r="B301" s="37" t="s">
        <v>1441</v>
      </c>
      <c r="I301" s="37" t="s">
        <v>1406</v>
      </c>
      <c r="J301" s="37" t="s">
        <v>1442</v>
      </c>
      <c r="K301" s="37" t="s">
        <v>1443</v>
      </c>
      <c r="L301" s="37" t="s">
        <v>1442</v>
      </c>
      <c r="M301" s="37" t="s">
        <v>1443</v>
      </c>
    </row>
    <row r="302" spans="1:13">
      <c r="A302" s="37" t="s">
        <v>905</v>
      </c>
      <c r="B302" s="37" t="s">
        <v>1444</v>
      </c>
      <c r="I302" s="37" t="s">
        <v>1406</v>
      </c>
      <c r="J302" s="37" t="s">
        <v>1445</v>
      </c>
      <c r="K302" s="37" t="s">
        <v>1446</v>
      </c>
      <c r="L302" s="37" t="s">
        <v>1445</v>
      </c>
      <c r="M302" s="37" t="s">
        <v>1446</v>
      </c>
    </row>
    <row r="303" spans="1:13">
      <c r="A303" s="37" t="s">
        <v>904</v>
      </c>
      <c r="B303" s="37" t="s">
        <v>1447</v>
      </c>
      <c r="I303" s="37" t="s">
        <v>1406</v>
      </c>
      <c r="J303" s="37" t="s">
        <v>1448</v>
      </c>
      <c r="K303" s="37" t="s">
        <v>1449</v>
      </c>
      <c r="L303" s="37" t="s">
        <v>1448</v>
      </c>
      <c r="M303" s="37" t="s">
        <v>1449</v>
      </c>
    </row>
    <row r="304" spans="1:13">
      <c r="A304" s="37" t="s">
        <v>908</v>
      </c>
      <c r="B304" s="37" t="s">
        <v>1450</v>
      </c>
      <c r="I304" s="37" t="s">
        <v>1406</v>
      </c>
      <c r="J304" s="37" t="s">
        <v>1451</v>
      </c>
      <c r="K304" s="37" t="s">
        <v>1452</v>
      </c>
      <c r="L304" s="37" t="s">
        <v>1451</v>
      </c>
      <c r="M304" s="37" t="s">
        <v>1452</v>
      </c>
    </row>
    <row r="305" spans="1:13">
      <c r="A305" s="37" t="s">
        <v>907</v>
      </c>
      <c r="B305" s="37" t="s">
        <v>1453</v>
      </c>
      <c r="I305" s="37" t="s">
        <v>1406</v>
      </c>
      <c r="J305" s="37" t="s">
        <v>1454</v>
      </c>
      <c r="K305" s="37" t="s">
        <v>1455</v>
      </c>
      <c r="L305" s="37" t="s">
        <v>1454</v>
      </c>
      <c r="M305" s="37" t="s">
        <v>1455</v>
      </c>
    </row>
    <row r="306" spans="1:13">
      <c r="A306" s="37" t="s">
        <v>911</v>
      </c>
      <c r="B306" s="37" t="s">
        <v>1456</v>
      </c>
      <c r="I306" s="37" t="s">
        <v>1406</v>
      </c>
      <c r="J306" s="37" t="s">
        <v>1457</v>
      </c>
      <c r="K306" s="37" t="s">
        <v>1458</v>
      </c>
      <c r="L306" s="37" t="s">
        <v>1457</v>
      </c>
      <c r="M306" s="37" t="s">
        <v>1458</v>
      </c>
    </row>
    <row r="307" spans="1:13">
      <c r="A307" s="37" t="s">
        <v>910</v>
      </c>
      <c r="B307" s="37" t="s">
        <v>1459</v>
      </c>
      <c r="I307" s="37" t="s">
        <v>1406</v>
      </c>
      <c r="J307" s="37" t="s">
        <v>1460</v>
      </c>
      <c r="K307" s="37" t="s">
        <v>1461</v>
      </c>
      <c r="L307" s="37" t="s">
        <v>1460</v>
      </c>
      <c r="M307" s="37" t="s">
        <v>1461</v>
      </c>
    </row>
    <row r="308" spans="1:13">
      <c r="A308" s="37" t="s">
        <v>914</v>
      </c>
      <c r="B308" s="37" t="s">
        <v>1462</v>
      </c>
      <c r="I308" s="37" t="s">
        <v>1406</v>
      </c>
      <c r="J308" s="37" t="s">
        <v>1463</v>
      </c>
      <c r="K308" s="37" t="s">
        <v>1464</v>
      </c>
      <c r="L308" s="37" t="s">
        <v>1463</v>
      </c>
      <c r="M308" s="37" t="s">
        <v>1464</v>
      </c>
    </row>
    <row r="309" spans="1:13">
      <c r="A309" s="37" t="s">
        <v>913</v>
      </c>
      <c r="B309" s="37" t="s">
        <v>1465</v>
      </c>
      <c r="I309" s="37" t="s">
        <v>1406</v>
      </c>
      <c r="J309" s="37" t="s">
        <v>1466</v>
      </c>
      <c r="K309" s="37" t="s">
        <v>1467</v>
      </c>
      <c r="L309" s="37" t="s">
        <v>1466</v>
      </c>
      <c r="M309" s="37" t="s">
        <v>1467</v>
      </c>
    </row>
    <row r="310" spans="1:13">
      <c r="A310" s="37" t="s">
        <v>917</v>
      </c>
      <c r="B310" s="37" t="s">
        <v>1468</v>
      </c>
      <c r="I310" s="37" t="s">
        <v>1406</v>
      </c>
      <c r="J310" s="37" t="s">
        <v>1469</v>
      </c>
      <c r="K310" s="37" t="s">
        <v>1470</v>
      </c>
      <c r="L310" s="37" t="s">
        <v>1469</v>
      </c>
      <c r="M310" s="37" t="s">
        <v>1470</v>
      </c>
    </row>
    <row r="311" spans="1:13">
      <c r="A311" s="37" t="s">
        <v>916</v>
      </c>
      <c r="B311" s="37" t="s">
        <v>1471</v>
      </c>
      <c r="I311" s="37" t="s">
        <v>1406</v>
      </c>
      <c r="J311" s="37" t="s">
        <v>1472</v>
      </c>
      <c r="K311" s="37" t="s">
        <v>1473</v>
      </c>
      <c r="L311" s="37" t="s">
        <v>1472</v>
      </c>
      <c r="M311" s="37" t="s">
        <v>1473</v>
      </c>
    </row>
    <row r="312" spans="1:13">
      <c r="A312" s="37" t="s">
        <v>922</v>
      </c>
      <c r="B312" s="37" t="s">
        <v>1474</v>
      </c>
      <c r="I312" s="37" t="s">
        <v>1406</v>
      </c>
      <c r="J312" s="37" t="s">
        <v>1475</v>
      </c>
      <c r="K312" s="37" t="s">
        <v>1476</v>
      </c>
      <c r="L312" s="37" t="s">
        <v>1475</v>
      </c>
      <c r="M312" s="37" t="s">
        <v>1476</v>
      </c>
    </row>
    <row r="313" spans="1:13">
      <c r="A313" s="37" t="s">
        <v>921</v>
      </c>
      <c r="B313" s="37" t="s">
        <v>1477</v>
      </c>
      <c r="I313" s="37" t="s">
        <v>1406</v>
      </c>
      <c r="J313" s="37" t="s">
        <v>1478</v>
      </c>
      <c r="K313" s="37" t="s">
        <v>1479</v>
      </c>
      <c r="L313" s="37" t="s">
        <v>1478</v>
      </c>
      <c r="M313" s="37" t="s">
        <v>1479</v>
      </c>
    </row>
    <row r="314" spans="1:13">
      <c r="A314" s="37" t="s">
        <v>927</v>
      </c>
      <c r="B314" s="37" t="s">
        <v>1480</v>
      </c>
      <c r="I314" s="37" t="s">
        <v>1406</v>
      </c>
      <c r="J314" s="37" t="s">
        <v>1481</v>
      </c>
      <c r="K314" s="37" t="s">
        <v>1482</v>
      </c>
      <c r="L314" s="37" t="s">
        <v>1481</v>
      </c>
      <c r="M314" s="37" t="s">
        <v>1482</v>
      </c>
    </row>
    <row r="315" spans="1:13">
      <c r="A315" s="37" t="s">
        <v>926</v>
      </c>
      <c r="B315" s="37" t="s">
        <v>1483</v>
      </c>
      <c r="I315" s="37" t="s">
        <v>1406</v>
      </c>
      <c r="J315" s="37" t="s">
        <v>1484</v>
      </c>
      <c r="K315" s="37" t="s">
        <v>1485</v>
      </c>
      <c r="L315" s="37" t="s">
        <v>1484</v>
      </c>
      <c r="M315" s="37" t="s">
        <v>1485</v>
      </c>
    </row>
    <row r="316" spans="1:13">
      <c r="A316" s="37" t="s">
        <v>932</v>
      </c>
      <c r="B316" s="37" t="s">
        <v>1486</v>
      </c>
      <c r="I316" s="37" t="s">
        <v>1406</v>
      </c>
      <c r="J316" s="37" t="s">
        <v>1487</v>
      </c>
      <c r="K316" s="37" t="s">
        <v>1488</v>
      </c>
      <c r="L316" s="37" t="s">
        <v>1487</v>
      </c>
      <c r="M316" s="37" t="s">
        <v>1488</v>
      </c>
    </row>
    <row r="317" spans="1:13">
      <c r="A317" s="37" t="s">
        <v>931</v>
      </c>
      <c r="B317" s="37" t="s">
        <v>1489</v>
      </c>
      <c r="I317" s="37" t="s">
        <v>1406</v>
      </c>
      <c r="J317" s="37" t="s">
        <v>1490</v>
      </c>
      <c r="K317" s="37" t="s">
        <v>1491</v>
      </c>
      <c r="L317" s="37" t="s">
        <v>1490</v>
      </c>
      <c r="M317" s="37" t="s">
        <v>1491</v>
      </c>
    </row>
    <row r="318" spans="1:13">
      <c r="A318" s="37" t="s">
        <v>937</v>
      </c>
      <c r="B318" s="37" t="s">
        <v>1492</v>
      </c>
      <c r="I318" s="37" t="s">
        <v>1406</v>
      </c>
      <c r="J318" s="37" t="s">
        <v>1493</v>
      </c>
      <c r="K318" s="37" t="s">
        <v>1494</v>
      </c>
      <c r="L318" s="37" t="s">
        <v>1493</v>
      </c>
      <c r="M318" s="37" t="s">
        <v>1494</v>
      </c>
    </row>
    <row r="319" spans="1:13">
      <c r="A319" s="37" t="s">
        <v>936</v>
      </c>
      <c r="B319" s="37" t="s">
        <v>1495</v>
      </c>
      <c r="I319" s="37" t="s">
        <v>1406</v>
      </c>
      <c r="J319" s="37" t="s">
        <v>1496</v>
      </c>
      <c r="K319" s="37" t="s">
        <v>1497</v>
      </c>
      <c r="L319" s="37" t="s">
        <v>1496</v>
      </c>
      <c r="M319" s="37" t="s">
        <v>1497</v>
      </c>
    </row>
    <row r="320" spans="1:13">
      <c r="A320" s="37" t="s">
        <v>940</v>
      </c>
      <c r="B320" s="37" t="s">
        <v>1498</v>
      </c>
      <c r="I320" s="37" t="s">
        <v>1406</v>
      </c>
      <c r="J320" s="37" t="s">
        <v>1499</v>
      </c>
      <c r="K320" s="37" t="s">
        <v>1500</v>
      </c>
      <c r="L320" s="37" t="s">
        <v>1499</v>
      </c>
      <c r="M320" s="37" t="s">
        <v>1500</v>
      </c>
    </row>
    <row r="321" spans="1:13">
      <c r="A321" s="37" t="s">
        <v>939</v>
      </c>
      <c r="B321" s="37" t="s">
        <v>1501</v>
      </c>
      <c r="I321" s="37" t="s">
        <v>1406</v>
      </c>
      <c r="J321" s="37" t="s">
        <v>1502</v>
      </c>
      <c r="K321" s="37" t="s">
        <v>1503</v>
      </c>
      <c r="L321" s="37" t="s">
        <v>1502</v>
      </c>
      <c r="M321" s="37" t="s">
        <v>1503</v>
      </c>
    </row>
    <row r="322" spans="1:13">
      <c r="A322" s="37" t="s">
        <v>943</v>
      </c>
      <c r="B322" s="37" t="s">
        <v>1504</v>
      </c>
      <c r="I322" s="37" t="s">
        <v>1406</v>
      </c>
      <c r="J322" s="37" t="s">
        <v>1505</v>
      </c>
      <c r="K322" s="37" t="s">
        <v>1506</v>
      </c>
      <c r="L322" s="37" t="s">
        <v>1507</v>
      </c>
      <c r="M322" s="37" t="s">
        <v>1508</v>
      </c>
    </row>
    <row r="323" spans="1:13">
      <c r="A323" s="37" t="s">
        <v>942</v>
      </c>
      <c r="B323" s="37" t="s">
        <v>1509</v>
      </c>
      <c r="I323" s="37" t="s">
        <v>1406</v>
      </c>
      <c r="J323" s="37" t="s">
        <v>1510</v>
      </c>
      <c r="K323" s="37" t="s">
        <v>1511</v>
      </c>
      <c r="L323" s="37" t="s">
        <v>1510</v>
      </c>
      <c r="M323" s="37" t="s">
        <v>1511</v>
      </c>
    </row>
    <row r="324" spans="1:13">
      <c r="A324" s="37" t="s">
        <v>946</v>
      </c>
      <c r="B324" s="37" t="s">
        <v>1512</v>
      </c>
      <c r="I324" s="37" t="s">
        <v>1406</v>
      </c>
      <c r="J324" s="37" t="s">
        <v>1513</v>
      </c>
      <c r="K324" s="37" t="s">
        <v>1514</v>
      </c>
      <c r="L324" s="37" t="s">
        <v>1513</v>
      </c>
      <c r="M324" s="37" t="s">
        <v>1514</v>
      </c>
    </row>
    <row r="325" spans="1:13">
      <c r="A325" s="37" t="s">
        <v>945</v>
      </c>
      <c r="B325" s="37" t="s">
        <v>1515</v>
      </c>
      <c r="I325" s="37" t="s">
        <v>1406</v>
      </c>
      <c r="J325" s="37" t="s">
        <v>1516</v>
      </c>
      <c r="K325" s="37" t="s">
        <v>1517</v>
      </c>
      <c r="L325" s="37" t="s">
        <v>1516</v>
      </c>
      <c r="M325" s="37" t="s">
        <v>1517</v>
      </c>
    </row>
    <row r="326" spans="1:13">
      <c r="A326" s="37" t="s">
        <v>949</v>
      </c>
      <c r="B326" s="37" t="s">
        <v>1518</v>
      </c>
      <c r="I326" s="37" t="s">
        <v>1406</v>
      </c>
      <c r="J326" s="37" t="s">
        <v>1519</v>
      </c>
      <c r="K326" s="37" t="s">
        <v>1520</v>
      </c>
      <c r="L326" s="37" t="s">
        <v>1519</v>
      </c>
      <c r="M326" s="37" t="s">
        <v>1520</v>
      </c>
    </row>
    <row r="327" spans="1:13">
      <c r="A327" s="37" t="s">
        <v>948</v>
      </c>
      <c r="B327" s="37" t="s">
        <v>1521</v>
      </c>
      <c r="I327" s="37" t="s">
        <v>1406</v>
      </c>
      <c r="J327" s="37" t="s">
        <v>1522</v>
      </c>
      <c r="K327" s="37" t="s">
        <v>1523</v>
      </c>
      <c r="L327" s="37" t="s">
        <v>1522</v>
      </c>
      <c r="M327" s="37" t="s">
        <v>1523</v>
      </c>
    </row>
    <row r="328" spans="1:13">
      <c r="A328" s="37" t="s">
        <v>952</v>
      </c>
      <c r="B328" s="37" t="s">
        <v>1524</v>
      </c>
      <c r="I328" s="37" t="s">
        <v>1406</v>
      </c>
      <c r="J328" s="37" t="s">
        <v>1525</v>
      </c>
      <c r="K328" s="37" t="s">
        <v>1526</v>
      </c>
      <c r="L328" s="37" t="s">
        <v>1525</v>
      </c>
      <c r="M328" s="37" t="s">
        <v>1526</v>
      </c>
    </row>
    <row r="329" spans="1:13">
      <c r="A329" s="37" t="s">
        <v>951</v>
      </c>
      <c r="B329" s="37" t="s">
        <v>1527</v>
      </c>
      <c r="I329" s="37" t="s">
        <v>1406</v>
      </c>
      <c r="J329" s="37" t="s">
        <v>1528</v>
      </c>
      <c r="K329" s="37" t="s">
        <v>1529</v>
      </c>
      <c r="L329" s="37" t="s">
        <v>1528</v>
      </c>
      <c r="M329" s="37" t="s">
        <v>1529</v>
      </c>
    </row>
    <row r="330" spans="1:13">
      <c r="A330" s="37" t="s">
        <v>955</v>
      </c>
      <c r="B330" s="37" t="s">
        <v>1530</v>
      </c>
      <c r="I330" s="37" t="s">
        <v>1406</v>
      </c>
      <c r="J330" s="37" t="s">
        <v>1531</v>
      </c>
      <c r="K330" s="37" t="s">
        <v>1532</v>
      </c>
      <c r="L330" s="37" t="s">
        <v>1531</v>
      </c>
      <c r="M330" s="37" t="s">
        <v>1532</v>
      </c>
    </row>
    <row r="331" spans="1:13">
      <c r="A331" s="37" t="s">
        <v>954</v>
      </c>
      <c r="B331" s="37" t="s">
        <v>1533</v>
      </c>
      <c r="I331" s="37" t="s">
        <v>1406</v>
      </c>
      <c r="J331" s="37" t="s">
        <v>1534</v>
      </c>
      <c r="K331" s="37" t="s">
        <v>1535</v>
      </c>
      <c r="L331" s="37" t="s">
        <v>1534</v>
      </c>
      <c r="M331" s="37" t="s">
        <v>1535</v>
      </c>
    </row>
    <row r="332" spans="1:13">
      <c r="A332" s="37" t="s">
        <v>960</v>
      </c>
      <c r="B332" s="37" t="s">
        <v>1536</v>
      </c>
      <c r="I332" s="37" t="s">
        <v>1406</v>
      </c>
      <c r="J332" s="37" t="s">
        <v>1537</v>
      </c>
      <c r="K332" s="37" t="s">
        <v>1538</v>
      </c>
      <c r="L332" s="37" t="s">
        <v>1537</v>
      </c>
      <c r="M332" s="37" t="s">
        <v>1538</v>
      </c>
    </row>
    <row r="333" spans="1:13">
      <c r="A333" s="37" t="s">
        <v>959</v>
      </c>
      <c r="B333" s="37" t="s">
        <v>1539</v>
      </c>
      <c r="I333" s="37" t="s">
        <v>1406</v>
      </c>
      <c r="J333" s="37" t="s">
        <v>1540</v>
      </c>
      <c r="K333" s="37" t="s">
        <v>1541</v>
      </c>
      <c r="L333" s="37" t="s">
        <v>1540</v>
      </c>
      <c r="M333" s="37" t="s">
        <v>1541</v>
      </c>
    </row>
    <row r="334" spans="1:13">
      <c r="A334" s="37" t="s">
        <v>963</v>
      </c>
      <c r="B334" s="37" t="s">
        <v>1542</v>
      </c>
      <c r="I334" s="37" t="s">
        <v>1406</v>
      </c>
      <c r="J334" s="37" t="s">
        <v>1543</v>
      </c>
      <c r="K334" s="37" t="s">
        <v>1544</v>
      </c>
      <c r="L334" s="37" t="s">
        <v>1543</v>
      </c>
      <c r="M334" s="37" t="s">
        <v>1544</v>
      </c>
    </row>
    <row r="335" spans="1:13">
      <c r="A335" s="37" t="s">
        <v>962</v>
      </c>
      <c r="B335" s="37" t="s">
        <v>1545</v>
      </c>
      <c r="I335" s="37" t="s">
        <v>1406</v>
      </c>
      <c r="J335" s="37" t="s">
        <v>1546</v>
      </c>
      <c r="K335" s="37" t="s">
        <v>1547</v>
      </c>
      <c r="L335" s="37" t="s">
        <v>1546</v>
      </c>
      <c r="M335" s="37" t="s">
        <v>1547</v>
      </c>
    </row>
    <row r="336" spans="1:13">
      <c r="A336" s="37" t="s">
        <v>966</v>
      </c>
      <c r="B336" s="37" t="s">
        <v>1548</v>
      </c>
      <c r="I336" s="37" t="s">
        <v>1406</v>
      </c>
      <c r="J336" s="37" t="s">
        <v>1549</v>
      </c>
      <c r="K336" s="37" t="s">
        <v>1550</v>
      </c>
      <c r="L336" s="37" t="s">
        <v>1549</v>
      </c>
      <c r="M336" s="37" t="s">
        <v>1550</v>
      </c>
    </row>
    <row r="337" spans="1:13">
      <c r="A337" s="37" t="s">
        <v>965</v>
      </c>
      <c r="B337" s="37" t="s">
        <v>1551</v>
      </c>
      <c r="I337" s="37" t="s">
        <v>1406</v>
      </c>
      <c r="J337" s="37" t="s">
        <v>1552</v>
      </c>
      <c r="K337" s="37" t="s">
        <v>1553</v>
      </c>
      <c r="L337" s="37" t="s">
        <v>1552</v>
      </c>
      <c r="M337" s="37" t="s">
        <v>1553</v>
      </c>
    </row>
    <row r="338" spans="1:13">
      <c r="A338" s="37" t="s">
        <v>969</v>
      </c>
      <c r="B338" s="37" t="s">
        <v>1554</v>
      </c>
      <c r="I338" s="37" t="s">
        <v>1406</v>
      </c>
      <c r="J338" s="37" t="s">
        <v>1555</v>
      </c>
      <c r="K338" s="37" t="s">
        <v>1556</v>
      </c>
      <c r="L338" s="37" t="s">
        <v>1555</v>
      </c>
      <c r="M338" s="37" t="s">
        <v>1556</v>
      </c>
    </row>
    <row r="339" spans="1:13">
      <c r="A339" s="37" t="s">
        <v>968</v>
      </c>
      <c r="B339" s="37" t="s">
        <v>1557</v>
      </c>
      <c r="I339" s="37" t="s">
        <v>1406</v>
      </c>
      <c r="J339" s="37" t="s">
        <v>1558</v>
      </c>
      <c r="K339" s="37" t="s">
        <v>1559</v>
      </c>
      <c r="L339" s="37" t="s">
        <v>1558</v>
      </c>
      <c r="M339" s="37" t="s">
        <v>1559</v>
      </c>
    </row>
    <row r="340" spans="1:13">
      <c r="A340" s="37" t="s">
        <v>972</v>
      </c>
      <c r="B340" s="37" t="s">
        <v>1560</v>
      </c>
      <c r="I340" s="37" t="s">
        <v>1406</v>
      </c>
      <c r="J340" s="37" t="s">
        <v>1561</v>
      </c>
      <c r="K340" s="37" t="s">
        <v>1562</v>
      </c>
      <c r="L340" s="37" t="s">
        <v>1561</v>
      </c>
      <c r="M340" s="37" t="s">
        <v>1562</v>
      </c>
    </row>
    <row r="341" spans="1:13">
      <c r="A341" s="37" t="s">
        <v>971</v>
      </c>
      <c r="B341" s="37" t="s">
        <v>1563</v>
      </c>
      <c r="I341" s="37" t="s">
        <v>1406</v>
      </c>
      <c r="J341" s="37" t="s">
        <v>1564</v>
      </c>
      <c r="K341" s="37" t="s">
        <v>1565</v>
      </c>
      <c r="L341" s="37" t="s">
        <v>1564</v>
      </c>
      <c r="M341" s="37" t="s">
        <v>1565</v>
      </c>
    </row>
    <row r="342" spans="1:13">
      <c r="A342" s="37" t="s">
        <v>975</v>
      </c>
      <c r="B342" s="37" t="s">
        <v>1566</v>
      </c>
      <c r="I342" s="37" t="s">
        <v>1406</v>
      </c>
      <c r="J342" s="37" t="s">
        <v>1567</v>
      </c>
      <c r="K342" s="37" t="s">
        <v>1568</v>
      </c>
      <c r="L342" s="37" t="s">
        <v>1567</v>
      </c>
      <c r="M342" s="37" t="s">
        <v>1568</v>
      </c>
    </row>
    <row r="343" spans="1:13">
      <c r="A343" s="37" t="s">
        <v>974</v>
      </c>
      <c r="B343" s="37" t="s">
        <v>1569</v>
      </c>
      <c r="I343" s="37" t="s">
        <v>1406</v>
      </c>
      <c r="J343" s="37" t="s">
        <v>1570</v>
      </c>
      <c r="K343" s="37" t="s">
        <v>1571</v>
      </c>
      <c r="L343" s="37" t="s">
        <v>1570</v>
      </c>
      <c r="M343" s="37" t="s">
        <v>1571</v>
      </c>
    </row>
    <row r="344" spans="1:13">
      <c r="A344" s="37" t="s">
        <v>978</v>
      </c>
      <c r="B344" s="37" t="s">
        <v>1572</v>
      </c>
      <c r="I344" s="37" t="s">
        <v>1406</v>
      </c>
      <c r="J344" s="37" t="s">
        <v>1573</v>
      </c>
      <c r="K344" s="37" t="s">
        <v>1574</v>
      </c>
      <c r="L344" s="37" t="s">
        <v>1573</v>
      </c>
      <c r="M344" s="37" t="s">
        <v>1574</v>
      </c>
    </row>
    <row r="345" spans="1:13">
      <c r="A345" s="37" t="s">
        <v>977</v>
      </c>
      <c r="B345" s="37" t="s">
        <v>1575</v>
      </c>
      <c r="I345" s="37" t="s">
        <v>1406</v>
      </c>
      <c r="J345" s="37" t="s">
        <v>1576</v>
      </c>
      <c r="K345" s="37" t="s">
        <v>1577</v>
      </c>
      <c r="L345" s="37" t="s">
        <v>1576</v>
      </c>
      <c r="M345" s="37" t="s">
        <v>1577</v>
      </c>
    </row>
    <row r="346" spans="1:13">
      <c r="A346" s="37" t="s">
        <v>981</v>
      </c>
      <c r="B346" s="37" t="s">
        <v>1578</v>
      </c>
      <c r="I346" s="37" t="s">
        <v>1406</v>
      </c>
      <c r="J346" s="37" t="s">
        <v>1579</v>
      </c>
      <c r="K346" s="37" t="s">
        <v>1580</v>
      </c>
      <c r="L346" s="37" t="s">
        <v>1579</v>
      </c>
      <c r="M346" s="37" t="s">
        <v>1580</v>
      </c>
    </row>
    <row r="347" spans="1:13">
      <c r="A347" s="37" t="s">
        <v>980</v>
      </c>
      <c r="B347" s="37" t="s">
        <v>1581</v>
      </c>
      <c r="I347" s="37" t="s">
        <v>1406</v>
      </c>
      <c r="J347" s="37" t="s">
        <v>1582</v>
      </c>
      <c r="K347" s="37" t="s">
        <v>1583</v>
      </c>
      <c r="L347" s="37" t="s">
        <v>1582</v>
      </c>
      <c r="M347" s="37" t="s">
        <v>1583</v>
      </c>
    </row>
    <row r="348" spans="1:13">
      <c r="A348" s="37" t="s">
        <v>984</v>
      </c>
      <c r="B348" s="37" t="s">
        <v>1584</v>
      </c>
      <c r="I348" s="37" t="s">
        <v>1406</v>
      </c>
      <c r="J348" s="37" t="s">
        <v>1585</v>
      </c>
      <c r="K348" s="37" t="s">
        <v>1586</v>
      </c>
      <c r="L348" s="37" t="s">
        <v>1585</v>
      </c>
      <c r="M348" s="37" t="s">
        <v>1586</v>
      </c>
    </row>
    <row r="349" spans="1:13">
      <c r="A349" s="37" t="s">
        <v>983</v>
      </c>
      <c r="B349" s="37" t="s">
        <v>1587</v>
      </c>
      <c r="I349" s="37" t="s">
        <v>1406</v>
      </c>
      <c r="J349" s="37" t="s">
        <v>1588</v>
      </c>
      <c r="K349" s="37" t="s">
        <v>1589</v>
      </c>
      <c r="L349" s="37" t="s">
        <v>1588</v>
      </c>
      <c r="M349" s="37" t="s">
        <v>1589</v>
      </c>
    </row>
    <row r="350" spans="1:13">
      <c r="A350" s="37" t="s">
        <v>987</v>
      </c>
      <c r="B350" s="37" t="s">
        <v>1590</v>
      </c>
      <c r="I350" s="37" t="s">
        <v>1406</v>
      </c>
      <c r="J350" s="37" t="s">
        <v>1591</v>
      </c>
      <c r="K350" s="37" t="s">
        <v>1592</v>
      </c>
      <c r="L350" s="37" t="s">
        <v>1591</v>
      </c>
      <c r="M350" s="37" t="s">
        <v>1592</v>
      </c>
    </row>
    <row r="351" spans="1:13">
      <c r="A351" s="37" t="s">
        <v>986</v>
      </c>
      <c r="B351" s="37" t="s">
        <v>1593</v>
      </c>
      <c r="I351" s="37" t="s">
        <v>1406</v>
      </c>
      <c r="J351" s="37" t="s">
        <v>1594</v>
      </c>
      <c r="K351" s="37" t="s">
        <v>1595</v>
      </c>
      <c r="L351" s="37" t="s">
        <v>1594</v>
      </c>
      <c r="M351" s="37" t="s">
        <v>1595</v>
      </c>
    </row>
    <row r="352" spans="1:13">
      <c r="A352" s="37" t="s">
        <v>990</v>
      </c>
      <c r="B352" s="37" t="s">
        <v>1596</v>
      </c>
      <c r="I352" s="37" t="s">
        <v>1406</v>
      </c>
      <c r="J352" s="37" t="s">
        <v>1597</v>
      </c>
      <c r="K352" s="37" t="s">
        <v>1598</v>
      </c>
      <c r="L352" s="37" t="s">
        <v>1597</v>
      </c>
      <c r="M352" s="37" t="s">
        <v>1598</v>
      </c>
    </row>
    <row r="353" spans="1:13">
      <c r="A353" s="37" t="s">
        <v>989</v>
      </c>
      <c r="B353" s="37" t="s">
        <v>1599</v>
      </c>
      <c r="I353" s="37" t="s">
        <v>1406</v>
      </c>
      <c r="J353" s="37" t="s">
        <v>1600</v>
      </c>
      <c r="K353" s="37" t="s">
        <v>1601</v>
      </c>
      <c r="L353" s="37" t="s">
        <v>1600</v>
      </c>
      <c r="M353" s="37" t="s">
        <v>1601</v>
      </c>
    </row>
    <row r="354" spans="1:13">
      <c r="A354" s="37" t="s">
        <v>993</v>
      </c>
      <c r="B354" s="37" t="s">
        <v>1602</v>
      </c>
      <c r="I354" s="37" t="s">
        <v>1406</v>
      </c>
      <c r="J354" s="37" t="s">
        <v>1603</v>
      </c>
      <c r="K354" s="37" t="s">
        <v>1604</v>
      </c>
      <c r="L354" s="37" t="s">
        <v>1603</v>
      </c>
      <c r="M354" s="37" t="s">
        <v>1604</v>
      </c>
    </row>
    <row r="355" spans="1:13">
      <c r="A355" s="37" t="s">
        <v>992</v>
      </c>
      <c r="B355" s="37" t="s">
        <v>1605</v>
      </c>
      <c r="I355" s="37" t="s">
        <v>1406</v>
      </c>
      <c r="J355" s="37" t="s">
        <v>1606</v>
      </c>
      <c r="K355" s="37" t="s">
        <v>1607</v>
      </c>
      <c r="L355" s="37" t="s">
        <v>1606</v>
      </c>
      <c r="M355" s="37" t="s">
        <v>1607</v>
      </c>
    </row>
    <row r="356" spans="1:13">
      <c r="A356" s="37" t="s">
        <v>996</v>
      </c>
      <c r="B356" s="37" t="s">
        <v>1608</v>
      </c>
      <c r="I356" s="37" t="s">
        <v>1406</v>
      </c>
      <c r="J356" s="37" t="s">
        <v>1609</v>
      </c>
      <c r="K356" s="37" t="s">
        <v>1610</v>
      </c>
      <c r="L356" s="37" t="s">
        <v>1609</v>
      </c>
      <c r="M356" s="37" t="s">
        <v>1610</v>
      </c>
    </row>
    <row r="357" spans="1:13">
      <c r="A357" s="37" t="s">
        <v>995</v>
      </c>
      <c r="B357" s="37" t="s">
        <v>1611</v>
      </c>
      <c r="I357" s="37" t="s">
        <v>1406</v>
      </c>
      <c r="J357" s="37" t="s">
        <v>1612</v>
      </c>
      <c r="K357" s="37" t="s">
        <v>1613</v>
      </c>
      <c r="L357" s="37" t="s">
        <v>1612</v>
      </c>
      <c r="M357" s="37" t="s">
        <v>1613</v>
      </c>
    </row>
    <row r="358" spans="1:13">
      <c r="A358" s="37" t="s">
        <v>1000</v>
      </c>
      <c r="B358" s="37" t="s">
        <v>1614</v>
      </c>
      <c r="I358" s="37" t="s">
        <v>1406</v>
      </c>
      <c r="J358" s="37" t="s">
        <v>1615</v>
      </c>
      <c r="K358" s="37" t="s">
        <v>1616</v>
      </c>
      <c r="L358" s="37" t="s">
        <v>1615</v>
      </c>
      <c r="M358" s="37" t="s">
        <v>1616</v>
      </c>
    </row>
    <row r="359" spans="1:13">
      <c r="A359" s="37" t="s">
        <v>999</v>
      </c>
      <c r="B359" s="37" t="s">
        <v>1617</v>
      </c>
      <c r="I359" s="37" t="s">
        <v>1406</v>
      </c>
      <c r="J359" s="37" t="s">
        <v>1618</v>
      </c>
      <c r="K359" s="37" t="s">
        <v>1619</v>
      </c>
      <c r="L359" s="37" t="s">
        <v>1618</v>
      </c>
      <c r="M359" s="37" t="s">
        <v>1619</v>
      </c>
    </row>
    <row r="360" spans="1:13">
      <c r="A360" s="37" t="s">
        <v>1003</v>
      </c>
      <c r="B360" s="37" t="s">
        <v>1620</v>
      </c>
      <c r="I360" s="37" t="s">
        <v>1406</v>
      </c>
      <c r="J360" s="37" t="s">
        <v>1621</v>
      </c>
      <c r="K360" s="37" t="s">
        <v>1622</v>
      </c>
      <c r="L360" s="37" t="s">
        <v>1621</v>
      </c>
      <c r="M360" s="37" t="s">
        <v>1622</v>
      </c>
    </row>
    <row r="361" spans="1:13">
      <c r="A361" s="37" t="s">
        <v>1002</v>
      </c>
      <c r="B361" s="37" t="s">
        <v>1623</v>
      </c>
      <c r="I361" s="37" t="s">
        <v>1406</v>
      </c>
      <c r="J361" s="37" t="s">
        <v>1624</v>
      </c>
      <c r="K361" s="37" t="s">
        <v>1625</v>
      </c>
      <c r="L361" s="37" t="s">
        <v>1624</v>
      </c>
      <c r="M361" s="37" t="s">
        <v>1625</v>
      </c>
    </row>
    <row r="362" spans="1:13">
      <c r="A362" s="37" t="s">
        <v>1006</v>
      </c>
      <c r="B362" s="37" t="s">
        <v>1626</v>
      </c>
      <c r="I362" s="37" t="s">
        <v>998</v>
      </c>
      <c r="J362" s="37" t="s">
        <v>1627</v>
      </c>
      <c r="K362" s="37" t="s">
        <v>1628</v>
      </c>
      <c r="L362" s="37" t="s">
        <v>1627</v>
      </c>
      <c r="M362" s="37" t="s">
        <v>1628</v>
      </c>
    </row>
    <row r="363" spans="1:13">
      <c r="A363" s="37" t="s">
        <v>1005</v>
      </c>
      <c r="B363" s="37" t="s">
        <v>1629</v>
      </c>
      <c r="I363" s="37" t="s">
        <v>154</v>
      </c>
      <c r="J363" s="37" t="s">
        <v>1630</v>
      </c>
      <c r="K363" s="37" t="s">
        <v>1631</v>
      </c>
      <c r="L363" s="37" t="s">
        <v>1630</v>
      </c>
      <c r="M363" s="37" t="s">
        <v>1631</v>
      </c>
    </row>
    <row r="364" spans="1:13">
      <c r="A364" s="37" t="s">
        <v>1009</v>
      </c>
      <c r="B364" s="37" t="s">
        <v>1632</v>
      </c>
      <c r="I364" s="37" t="s">
        <v>1406</v>
      </c>
      <c r="J364" s="37" t="s">
        <v>1633</v>
      </c>
      <c r="K364" s="37" t="s">
        <v>1634</v>
      </c>
      <c r="L364" s="37" t="s">
        <v>1633</v>
      </c>
      <c r="M364" s="37" t="s">
        <v>1634</v>
      </c>
    </row>
    <row r="365" spans="1:13">
      <c r="A365" s="37" t="s">
        <v>1008</v>
      </c>
      <c r="B365" s="37" t="s">
        <v>1635</v>
      </c>
      <c r="I365" s="37" t="s">
        <v>1406</v>
      </c>
      <c r="J365" s="37" t="s">
        <v>1636</v>
      </c>
      <c r="K365" s="37" t="s">
        <v>1637</v>
      </c>
      <c r="L365" s="37" t="s">
        <v>1636</v>
      </c>
      <c r="M365" s="37" t="s">
        <v>1637</v>
      </c>
    </row>
    <row r="366" spans="1:13">
      <c r="A366" s="37" t="s">
        <v>1012</v>
      </c>
      <c r="B366" s="37" t="s">
        <v>1638</v>
      </c>
      <c r="I366" s="37" t="s">
        <v>1406</v>
      </c>
      <c r="J366" s="37" t="s">
        <v>1639</v>
      </c>
      <c r="K366" s="37" t="s">
        <v>1640</v>
      </c>
      <c r="L366" s="37" t="s">
        <v>1639</v>
      </c>
      <c r="M366" s="37" t="s">
        <v>1640</v>
      </c>
    </row>
    <row r="367" spans="1:13">
      <c r="A367" s="37" t="s">
        <v>1011</v>
      </c>
      <c r="B367" s="37" t="s">
        <v>1641</v>
      </c>
      <c r="I367" s="37" t="s">
        <v>158</v>
      </c>
      <c r="J367" s="37" t="s">
        <v>1642</v>
      </c>
      <c r="K367" s="37" t="s">
        <v>1643</v>
      </c>
      <c r="L367" s="37" t="s">
        <v>1642</v>
      </c>
      <c r="M367" s="37" t="s">
        <v>1643</v>
      </c>
    </row>
    <row r="368" spans="1:13">
      <c r="A368" s="37" t="s">
        <v>1015</v>
      </c>
      <c r="B368" s="37" t="s">
        <v>1644</v>
      </c>
      <c r="I368" s="37" t="s">
        <v>1406</v>
      </c>
      <c r="J368" s="37" t="s">
        <v>1645</v>
      </c>
      <c r="K368" s="37" t="s">
        <v>1646</v>
      </c>
      <c r="L368" s="37" t="s">
        <v>1645</v>
      </c>
      <c r="M368" s="37" t="s">
        <v>1646</v>
      </c>
    </row>
    <row r="369" spans="1:13">
      <c r="A369" s="37" t="s">
        <v>1014</v>
      </c>
      <c r="B369" s="37" t="s">
        <v>1647</v>
      </c>
      <c r="I369" s="37" t="s">
        <v>1406</v>
      </c>
      <c r="J369" s="37" t="s">
        <v>1648</v>
      </c>
      <c r="K369" s="37" t="s">
        <v>1649</v>
      </c>
      <c r="L369" s="37" t="s">
        <v>1648</v>
      </c>
      <c r="M369" s="37" t="s">
        <v>1649</v>
      </c>
    </row>
    <row r="370" spans="1:13">
      <c r="A370" s="37" t="s">
        <v>1018</v>
      </c>
      <c r="B370" s="37" t="s">
        <v>1650</v>
      </c>
      <c r="I370" s="37" t="s">
        <v>161</v>
      </c>
      <c r="J370" s="37" t="s">
        <v>1651</v>
      </c>
      <c r="K370" s="37" t="s">
        <v>1652</v>
      </c>
      <c r="L370" s="37" t="s">
        <v>1653</v>
      </c>
      <c r="M370" s="37" t="s">
        <v>1654</v>
      </c>
    </row>
    <row r="371" spans="1:13">
      <c r="A371" s="37" t="s">
        <v>1017</v>
      </c>
      <c r="B371" s="37" t="s">
        <v>1655</v>
      </c>
      <c r="I371" s="37" t="s">
        <v>1406</v>
      </c>
      <c r="J371" s="37" t="s">
        <v>1656</v>
      </c>
      <c r="K371" s="37" t="s">
        <v>1657</v>
      </c>
      <c r="L371" s="37" t="s">
        <v>1658</v>
      </c>
      <c r="M371" s="37" t="s">
        <v>1659</v>
      </c>
    </row>
    <row r="372" spans="1:13">
      <c r="A372" s="37" t="s">
        <v>1021</v>
      </c>
      <c r="B372" s="37" t="s">
        <v>1660</v>
      </c>
      <c r="I372" s="37" t="s">
        <v>1406</v>
      </c>
      <c r="J372" s="37" t="s">
        <v>1661</v>
      </c>
      <c r="K372" s="37" t="s">
        <v>1662</v>
      </c>
      <c r="L372" s="37" t="s">
        <v>1663</v>
      </c>
      <c r="M372" s="37" t="s">
        <v>1664</v>
      </c>
    </row>
    <row r="373" spans="1:13">
      <c r="A373" s="37" t="s">
        <v>1020</v>
      </c>
      <c r="B373" s="37" t="s">
        <v>1665</v>
      </c>
      <c r="I373" s="37" t="s">
        <v>1406</v>
      </c>
      <c r="J373" s="37" t="s">
        <v>1666</v>
      </c>
      <c r="K373" s="37" t="s">
        <v>1667</v>
      </c>
      <c r="L373" s="37" t="s">
        <v>1668</v>
      </c>
      <c r="M373" s="37" t="s">
        <v>1669</v>
      </c>
    </row>
    <row r="374" spans="1:13">
      <c r="A374" s="37" t="s">
        <v>1024</v>
      </c>
      <c r="B374" s="37" t="s">
        <v>1670</v>
      </c>
      <c r="I374" s="37" t="s">
        <v>1406</v>
      </c>
      <c r="J374" s="37" t="s">
        <v>1671</v>
      </c>
      <c r="K374" s="37" t="s">
        <v>1672</v>
      </c>
      <c r="L374" s="37" t="s">
        <v>1671</v>
      </c>
      <c r="M374" s="37" t="s">
        <v>1672</v>
      </c>
    </row>
    <row r="375" spans="1:13">
      <c r="A375" s="37" t="s">
        <v>1023</v>
      </c>
      <c r="B375" s="37" t="s">
        <v>1673</v>
      </c>
      <c r="I375" s="37" t="s">
        <v>1406</v>
      </c>
      <c r="J375" s="37" t="s">
        <v>1674</v>
      </c>
      <c r="K375" s="37" t="s">
        <v>1675</v>
      </c>
      <c r="L375" s="37" t="s">
        <v>1674</v>
      </c>
      <c r="M375" s="37" t="s">
        <v>1675</v>
      </c>
    </row>
    <row r="376" spans="1:13">
      <c r="A376" s="37" t="s">
        <v>1028</v>
      </c>
      <c r="B376" s="37" t="s">
        <v>1676</v>
      </c>
      <c r="I376" s="37" t="s">
        <v>1406</v>
      </c>
      <c r="J376" s="37" t="s">
        <v>1677</v>
      </c>
      <c r="K376" s="37" t="s">
        <v>1678</v>
      </c>
      <c r="L376" s="37" t="s">
        <v>1677</v>
      </c>
      <c r="M376" s="37" t="s">
        <v>1678</v>
      </c>
    </row>
    <row r="377" spans="1:13">
      <c r="A377" s="37" t="s">
        <v>1027</v>
      </c>
      <c r="B377" s="37" t="s">
        <v>1679</v>
      </c>
      <c r="I377" s="37" t="s">
        <v>1406</v>
      </c>
      <c r="J377" s="37" t="s">
        <v>1680</v>
      </c>
      <c r="K377" s="37" t="s">
        <v>1681</v>
      </c>
      <c r="L377" s="37" t="s">
        <v>1680</v>
      </c>
      <c r="M377" s="37" t="s">
        <v>1681</v>
      </c>
    </row>
    <row r="378" spans="1:13">
      <c r="A378" s="37" t="s">
        <v>1031</v>
      </c>
      <c r="B378" s="37" t="s">
        <v>1682</v>
      </c>
      <c r="I378" s="37" t="s">
        <v>1406</v>
      </c>
      <c r="J378" s="37" t="s">
        <v>1683</v>
      </c>
      <c r="K378" s="37" t="s">
        <v>1684</v>
      </c>
      <c r="L378" s="37" t="s">
        <v>1683</v>
      </c>
      <c r="M378" s="37" t="s">
        <v>1684</v>
      </c>
    </row>
    <row r="379" spans="1:13">
      <c r="A379" s="37" t="s">
        <v>1030</v>
      </c>
      <c r="B379" s="37" t="s">
        <v>1685</v>
      </c>
      <c r="I379" s="37" t="s">
        <v>1053</v>
      </c>
      <c r="J379" s="37" t="s">
        <v>1686</v>
      </c>
      <c r="K379" s="37" t="s">
        <v>1687</v>
      </c>
      <c r="L379" s="37" t="s">
        <v>1686</v>
      </c>
      <c r="M379" s="37" t="s">
        <v>1687</v>
      </c>
    </row>
    <row r="380" spans="1:13">
      <c r="A380" s="37" t="s">
        <v>1036</v>
      </c>
      <c r="B380" s="37" t="s">
        <v>1688</v>
      </c>
      <c r="I380" s="37" t="s">
        <v>1406</v>
      </c>
      <c r="J380" s="37" t="s">
        <v>1689</v>
      </c>
      <c r="K380" s="37" t="s">
        <v>1690</v>
      </c>
      <c r="L380" s="37" t="s">
        <v>1689</v>
      </c>
      <c r="M380" s="37" t="s">
        <v>1690</v>
      </c>
    </row>
    <row r="381" spans="1:13">
      <c r="A381" s="37" t="s">
        <v>1035</v>
      </c>
      <c r="B381" s="37" t="s">
        <v>1691</v>
      </c>
      <c r="I381" s="37" t="s">
        <v>1406</v>
      </c>
      <c r="J381" s="37" t="s">
        <v>1692</v>
      </c>
      <c r="K381" s="37" t="s">
        <v>1693</v>
      </c>
      <c r="L381" s="37" t="s">
        <v>1692</v>
      </c>
      <c r="M381" s="37" t="s">
        <v>1693</v>
      </c>
    </row>
    <row r="382" spans="1:13">
      <c r="A382" s="37" t="s">
        <v>1039</v>
      </c>
      <c r="B382" s="37" t="s">
        <v>1694</v>
      </c>
      <c r="I382" s="37" t="s">
        <v>1406</v>
      </c>
      <c r="J382" s="37" t="s">
        <v>1695</v>
      </c>
      <c r="K382" s="37" t="s">
        <v>1696</v>
      </c>
      <c r="L382" s="37" t="s">
        <v>1695</v>
      </c>
      <c r="M382" s="37" t="s">
        <v>1696</v>
      </c>
    </row>
    <row r="383" spans="1:13">
      <c r="A383" s="37" t="s">
        <v>1038</v>
      </c>
      <c r="B383" s="37" t="s">
        <v>1697</v>
      </c>
      <c r="I383" s="37" t="s">
        <v>1406</v>
      </c>
      <c r="J383" s="37" t="s">
        <v>1698</v>
      </c>
      <c r="K383" s="37" t="s">
        <v>1699</v>
      </c>
      <c r="L383" s="37" t="s">
        <v>1698</v>
      </c>
      <c r="M383" s="37" t="s">
        <v>1699</v>
      </c>
    </row>
    <row r="384" spans="1:13">
      <c r="A384" s="37" t="s">
        <v>1042</v>
      </c>
      <c r="B384" s="37" t="s">
        <v>1700</v>
      </c>
      <c r="I384" s="37" t="s">
        <v>1406</v>
      </c>
      <c r="J384" s="37" t="s">
        <v>1701</v>
      </c>
      <c r="K384" s="37" t="s">
        <v>1702</v>
      </c>
      <c r="L384" s="37" t="s">
        <v>1701</v>
      </c>
      <c r="M384" s="37" t="s">
        <v>1702</v>
      </c>
    </row>
    <row r="385" spans="1:13">
      <c r="A385" s="37" t="s">
        <v>1041</v>
      </c>
      <c r="B385" s="37" t="s">
        <v>1703</v>
      </c>
      <c r="I385" s="37" t="s">
        <v>1406</v>
      </c>
      <c r="J385" s="37" t="s">
        <v>1704</v>
      </c>
      <c r="K385" s="37" t="s">
        <v>1705</v>
      </c>
      <c r="L385" s="37" t="s">
        <v>1704</v>
      </c>
      <c r="M385" s="37" t="s">
        <v>1705</v>
      </c>
    </row>
    <row r="386" spans="1:13">
      <c r="A386" s="37" t="s">
        <v>1045</v>
      </c>
      <c r="B386" s="37" t="s">
        <v>1706</v>
      </c>
    </row>
    <row r="387" spans="1:13">
      <c r="A387" s="37" t="s">
        <v>1044</v>
      </c>
      <c r="B387" s="37" t="s">
        <v>1707</v>
      </c>
    </row>
    <row r="388" spans="1:13">
      <c r="A388" s="37" t="s">
        <v>1048</v>
      </c>
      <c r="B388" s="37" t="s">
        <v>1708</v>
      </c>
    </row>
    <row r="389" spans="1:13">
      <c r="A389" s="37" t="s">
        <v>1047</v>
      </c>
      <c r="B389" s="37" t="s">
        <v>1709</v>
      </c>
    </row>
    <row r="390" spans="1:13">
      <c r="A390" s="37" t="s">
        <v>1051</v>
      </c>
      <c r="B390" s="37" t="s">
        <v>1710</v>
      </c>
    </row>
    <row r="391" spans="1:13">
      <c r="A391" s="37" t="s">
        <v>1050</v>
      </c>
      <c r="B391" s="37" t="s">
        <v>1711</v>
      </c>
    </row>
    <row r="392" spans="1:13">
      <c r="A392" s="37" t="s">
        <v>1055</v>
      </c>
      <c r="B392" s="37" t="s">
        <v>1712</v>
      </c>
    </row>
    <row r="393" spans="1:13">
      <c r="A393" s="37" t="s">
        <v>1054</v>
      </c>
      <c r="B393" s="37" t="s">
        <v>1713</v>
      </c>
    </row>
    <row r="394" spans="1:13">
      <c r="A394" s="37" t="s">
        <v>1058</v>
      </c>
      <c r="B394" s="37" t="s">
        <v>1714</v>
      </c>
    </row>
    <row r="395" spans="1:13">
      <c r="A395" s="37" t="s">
        <v>1057</v>
      </c>
      <c r="B395" s="37" t="s">
        <v>1715</v>
      </c>
    </row>
    <row r="396" spans="1:13">
      <c r="A396" s="37" t="s">
        <v>1061</v>
      </c>
      <c r="B396" s="37" t="s">
        <v>1716</v>
      </c>
    </row>
    <row r="397" spans="1:13">
      <c r="A397" s="37" t="s">
        <v>1060</v>
      </c>
      <c r="B397" s="37" t="s">
        <v>1717</v>
      </c>
    </row>
    <row r="398" spans="1:13">
      <c r="A398" s="37" t="s">
        <v>1064</v>
      </c>
      <c r="B398" s="37" t="s">
        <v>1718</v>
      </c>
    </row>
    <row r="399" spans="1:13">
      <c r="A399" s="37" t="s">
        <v>1063</v>
      </c>
      <c r="B399" s="37" t="s">
        <v>1719</v>
      </c>
    </row>
    <row r="400" spans="1:13">
      <c r="A400" s="37" t="s">
        <v>1067</v>
      </c>
      <c r="B400" s="37" t="s">
        <v>1720</v>
      </c>
    </row>
    <row r="401" spans="1:2">
      <c r="A401" s="37" t="s">
        <v>1066</v>
      </c>
      <c r="B401" s="37" t="s">
        <v>1721</v>
      </c>
    </row>
    <row r="402" spans="1:2">
      <c r="A402" s="37" t="s">
        <v>1070</v>
      </c>
      <c r="B402" s="37" t="s">
        <v>1722</v>
      </c>
    </row>
    <row r="403" spans="1:2">
      <c r="A403" s="37" t="s">
        <v>1069</v>
      </c>
      <c r="B403" s="37" t="s">
        <v>1723</v>
      </c>
    </row>
    <row r="404" spans="1:2">
      <c r="A404" s="37" t="s">
        <v>1073</v>
      </c>
      <c r="B404" s="37" t="s">
        <v>1724</v>
      </c>
    </row>
    <row r="405" spans="1:2">
      <c r="A405" s="37" t="s">
        <v>1072</v>
      </c>
      <c r="B405" s="37" t="s">
        <v>1725</v>
      </c>
    </row>
    <row r="406" spans="1:2">
      <c r="A406" s="37" t="s">
        <v>1077</v>
      </c>
      <c r="B406" s="37" t="s">
        <v>1726</v>
      </c>
    </row>
    <row r="407" spans="1:2">
      <c r="A407" s="37" t="s">
        <v>1076</v>
      </c>
      <c r="B407" s="37" t="s">
        <v>1727</v>
      </c>
    </row>
    <row r="408" spans="1:2">
      <c r="A408" s="37" t="s">
        <v>1082</v>
      </c>
      <c r="B408" s="37" t="s">
        <v>1728</v>
      </c>
    </row>
    <row r="409" spans="1:2">
      <c r="A409" s="37" t="s">
        <v>1081</v>
      </c>
      <c r="B409" s="37" t="s">
        <v>1729</v>
      </c>
    </row>
    <row r="410" spans="1:2">
      <c r="A410" s="37" t="s">
        <v>1087</v>
      </c>
      <c r="B410" s="37" t="s">
        <v>1730</v>
      </c>
    </row>
    <row r="411" spans="1:2">
      <c r="A411" s="37" t="s">
        <v>1086</v>
      </c>
      <c r="B411" s="37" t="s">
        <v>1731</v>
      </c>
    </row>
    <row r="412" spans="1:2">
      <c r="A412" s="37" t="s">
        <v>1092</v>
      </c>
      <c r="B412" s="37" t="s">
        <v>1732</v>
      </c>
    </row>
    <row r="413" spans="1:2">
      <c r="A413" s="37" t="s">
        <v>1091</v>
      </c>
      <c r="B413" s="37" t="s">
        <v>1733</v>
      </c>
    </row>
    <row r="414" spans="1:2">
      <c r="A414" s="37" t="s">
        <v>1097</v>
      </c>
      <c r="B414" s="37" t="s">
        <v>1734</v>
      </c>
    </row>
    <row r="415" spans="1:2">
      <c r="A415" s="37" t="s">
        <v>1096</v>
      </c>
      <c r="B415" s="37" t="s">
        <v>1735</v>
      </c>
    </row>
    <row r="416" spans="1:2">
      <c r="A416" s="37" t="s">
        <v>1100</v>
      </c>
      <c r="B416" s="37" t="s">
        <v>1736</v>
      </c>
    </row>
    <row r="417" spans="1:2">
      <c r="A417" s="37" t="s">
        <v>1099</v>
      </c>
      <c r="B417" s="37" t="s">
        <v>1737</v>
      </c>
    </row>
    <row r="418" spans="1:2">
      <c r="A418" s="37" t="s">
        <v>1103</v>
      </c>
      <c r="B418" s="37" t="s">
        <v>1738</v>
      </c>
    </row>
    <row r="419" spans="1:2">
      <c r="A419" s="37" t="s">
        <v>1102</v>
      </c>
      <c r="B419" s="37" t="s">
        <v>1739</v>
      </c>
    </row>
    <row r="420" spans="1:2">
      <c r="A420" s="37" t="s">
        <v>1106</v>
      </c>
      <c r="B420" s="37" t="s">
        <v>1740</v>
      </c>
    </row>
    <row r="421" spans="1:2">
      <c r="A421" s="37" t="s">
        <v>1105</v>
      </c>
      <c r="B421" s="37" t="s">
        <v>1741</v>
      </c>
    </row>
    <row r="422" spans="1:2">
      <c r="A422" s="37" t="s">
        <v>1109</v>
      </c>
      <c r="B422" s="37" t="s">
        <v>1742</v>
      </c>
    </row>
    <row r="423" spans="1:2">
      <c r="A423" s="37" t="s">
        <v>1108</v>
      </c>
      <c r="B423" s="37" t="s">
        <v>1743</v>
      </c>
    </row>
    <row r="424" spans="1:2">
      <c r="A424" s="37" t="s">
        <v>1112</v>
      </c>
      <c r="B424" s="37" t="s">
        <v>1744</v>
      </c>
    </row>
    <row r="425" spans="1:2">
      <c r="A425" s="37" t="s">
        <v>1111</v>
      </c>
      <c r="B425" s="37" t="s">
        <v>1745</v>
      </c>
    </row>
    <row r="426" spans="1:2">
      <c r="A426" s="37" t="s">
        <v>1115</v>
      </c>
      <c r="B426" s="37" t="s">
        <v>1746</v>
      </c>
    </row>
    <row r="427" spans="1:2">
      <c r="A427" s="37" t="s">
        <v>1114</v>
      </c>
      <c r="B427" s="37" t="s">
        <v>1747</v>
      </c>
    </row>
    <row r="428" spans="1:2">
      <c r="A428" s="37" t="s">
        <v>1118</v>
      </c>
      <c r="B428" s="37" t="s">
        <v>1748</v>
      </c>
    </row>
    <row r="429" spans="1:2">
      <c r="A429" s="37" t="s">
        <v>1117</v>
      </c>
      <c r="B429" s="37" t="s">
        <v>1749</v>
      </c>
    </row>
    <row r="430" spans="1:2">
      <c r="A430" s="37" t="s">
        <v>1121</v>
      </c>
      <c r="B430" s="37" t="s">
        <v>1750</v>
      </c>
    </row>
    <row r="431" spans="1:2">
      <c r="A431" s="37" t="s">
        <v>1120</v>
      </c>
      <c r="B431" s="37" t="s">
        <v>1751</v>
      </c>
    </row>
    <row r="432" spans="1:2">
      <c r="A432" s="37" t="s">
        <v>1124</v>
      </c>
      <c r="B432" s="37" t="s">
        <v>1752</v>
      </c>
    </row>
    <row r="433" spans="1:2">
      <c r="A433" s="37" t="s">
        <v>1123</v>
      </c>
      <c r="B433" s="37" t="s">
        <v>1753</v>
      </c>
    </row>
    <row r="434" spans="1:2">
      <c r="A434" s="37" t="s">
        <v>1127</v>
      </c>
      <c r="B434" s="37" t="s">
        <v>1754</v>
      </c>
    </row>
    <row r="435" spans="1:2">
      <c r="A435" s="37" t="s">
        <v>1126</v>
      </c>
      <c r="B435" s="37" t="s">
        <v>1755</v>
      </c>
    </row>
    <row r="436" spans="1:2">
      <c r="A436" s="37" t="s">
        <v>1130</v>
      </c>
      <c r="B436" s="37" t="s">
        <v>1756</v>
      </c>
    </row>
    <row r="437" spans="1:2">
      <c r="A437" s="37" t="s">
        <v>1129</v>
      </c>
      <c r="B437" s="37" t="s">
        <v>1757</v>
      </c>
    </row>
    <row r="438" spans="1:2">
      <c r="A438" s="37" t="s">
        <v>1133</v>
      </c>
      <c r="B438" s="37" t="s">
        <v>1758</v>
      </c>
    </row>
    <row r="439" spans="1:2">
      <c r="A439" s="37" t="s">
        <v>1132</v>
      </c>
      <c r="B439" s="37" t="s">
        <v>1759</v>
      </c>
    </row>
    <row r="440" spans="1:2">
      <c r="A440" s="37" t="s">
        <v>1136</v>
      </c>
      <c r="B440" s="37" t="s">
        <v>1760</v>
      </c>
    </row>
    <row r="441" spans="1:2">
      <c r="A441" s="37" t="s">
        <v>1135</v>
      </c>
      <c r="B441" s="37" t="s">
        <v>1761</v>
      </c>
    </row>
    <row r="442" spans="1:2">
      <c r="A442" s="37" t="s">
        <v>1139</v>
      </c>
      <c r="B442" s="37" t="s">
        <v>1762</v>
      </c>
    </row>
    <row r="443" spans="1:2">
      <c r="A443" s="37" t="s">
        <v>1138</v>
      </c>
      <c r="B443" s="37" t="s">
        <v>1763</v>
      </c>
    </row>
    <row r="444" spans="1:2">
      <c r="A444" s="37" t="s">
        <v>1142</v>
      </c>
      <c r="B444" s="37" t="s">
        <v>1764</v>
      </c>
    </row>
    <row r="445" spans="1:2">
      <c r="A445" s="37" t="s">
        <v>1141</v>
      </c>
      <c r="B445" s="37" t="s">
        <v>1765</v>
      </c>
    </row>
    <row r="446" spans="1:2">
      <c r="A446" s="37" t="s">
        <v>1145</v>
      </c>
      <c r="B446" s="37" t="s">
        <v>1766</v>
      </c>
    </row>
    <row r="447" spans="1:2">
      <c r="A447" s="37" t="s">
        <v>1144</v>
      </c>
      <c r="B447" s="37" t="s">
        <v>1767</v>
      </c>
    </row>
    <row r="448" spans="1:2">
      <c r="A448" s="37" t="s">
        <v>1148</v>
      </c>
      <c r="B448" s="37" t="s">
        <v>1768</v>
      </c>
    </row>
    <row r="449" spans="1:2">
      <c r="A449" s="37" t="s">
        <v>1147</v>
      </c>
      <c r="B449" s="37" t="s">
        <v>1769</v>
      </c>
    </row>
    <row r="450" spans="1:2">
      <c r="A450" s="37" t="s">
        <v>1151</v>
      </c>
      <c r="B450" s="37" t="s">
        <v>1770</v>
      </c>
    </row>
    <row r="451" spans="1:2">
      <c r="A451" s="37" t="s">
        <v>1150</v>
      </c>
      <c r="B451" s="37" t="s">
        <v>1771</v>
      </c>
    </row>
    <row r="452" spans="1:2">
      <c r="A452" s="37" t="s">
        <v>1154</v>
      </c>
      <c r="B452" s="37" t="s">
        <v>1772</v>
      </c>
    </row>
    <row r="453" spans="1:2">
      <c r="A453" s="37" t="s">
        <v>1153</v>
      </c>
      <c r="B453" s="37" t="s">
        <v>1773</v>
      </c>
    </row>
    <row r="454" spans="1:2">
      <c r="A454" s="37" t="s">
        <v>1157</v>
      </c>
      <c r="B454" s="37" t="s">
        <v>1774</v>
      </c>
    </row>
    <row r="455" spans="1:2">
      <c r="A455" s="37" t="s">
        <v>1156</v>
      </c>
      <c r="B455" s="37" t="s">
        <v>1775</v>
      </c>
    </row>
    <row r="456" spans="1:2">
      <c r="A456" s="37" t="s">
        <v>1160</v>
      </c>
      <c r="B456" s="37" t="s">
        <v>1776</v>
      </c>
    </row>
    <row r="457" spans="1:2">
      <c r="A457" s="37" t="s">
        <v>1159</v>
      </c>
      <c r="B457" s="37" t="s">
        <v>1777</v>
      </c>
    </row>
    <row r="458" spans="1:2">
      <c r="A458" s="37" t="s">
        <v>1165</v>
      </c>
      <c r="B458" s="37" t="s">
        <v>1778</v>
      </c>
    </row>
    <row r="459" spans="1:2">
      <c r="A459" s="37" t="s">
        <v>1164</v>
      </c>
      <c r="B459" s="37" t="s">
        <v>1779</v>
      </c>
    </row>
    <row r="460" spans="1:2">
      <c r="A460" s="37" t="s">
        <v>1168</v>
      </c>
      <c r="B460" s="37" t="s">
        <v>1780</v>
      </c>
    </row>
    <row r="461" spans="1:2">
      <c r="A461" s="37" t="s">
        <v>1167</v>
      </c>
      <c r="B461" s="37" t="s">
        <v>1781</v>
      </c>
    </row>
    <row r="462" spans="1:2">
      <c r="A462" s="37" t="s">
        <v>1171</v>
      </c>
      <c r="B462" s="37" t="s">
        <v>1782</v>
      </c>
    </row>
    <row r="463" spans="1:2">
      <c r="A463" s="37" t="s">
        <v>1170</v>
      </c>
      <c r="B463" s="37" t="s">
        <v>1783</v>
      </c>
    </row>
    <row r="464" spans="1:2">
      <c r="A464" s="37" t="s">
        <v>1176</v>
      </c>
      <c r="B464" s="37" t="s">
        <v>1784</v>
      </c>
    </row>
    <row r="465" spans="1:2">
      <c r="A465" s="37" t="s">
        <v>1175</v>
      </c>
      <c r="B465" s="37" t="s">
        <v>1785</v>
      </c>
    </row>
    <row r="466" spans="1:2">
      <c r="A466" s="37" t="s">
        <v>1181</v>
      </c>
      <c r="B466" s="37" t="s">
        <v>1786</v>
      </c>
    </row>
    <row r="467" spans="1:2">
      <c r="A467" s="37" t="s">
        <v>1180</v>
      </c>
      <c r="B467" s="37" t="s">
        <v>1787</v>
      </c>
    </row>
    <row r="468" spans="1:2">
      <c r="A468" s="37" t="s">
        <v>1186</v>
      </c>
      <c r="B468" s="37" t="s">
        <v>1788</v>
      </c>
    </row>
    <row r="469" spans="1:2">
      <c r="A469" s="37" t="s">
        <v>1185</v>
      </c>
      <c r="B469" s="37" t="s">
        <v>1789</v>
      </c>
    </row>
    <row r="470" spans="1:2">
      <c r="A470" s="37" t="s">
        <v>1191</v>
      </c>
      <c r="B470" s="37" t="s">
        <v>1790</v>
      </c>
    </row>
    <row r="471" spans="1:2">
      <c r="A471" s="37" t="s">
        <v>1190</v>
      </c>
      <c r="B471" s="37" t="s">
        <v>1791</v>
      </c>
    </row>
    <row r="472" spans="1:2">
      <c r="A472" s="37" t="s">
        <v>1194</v>
      </c>
      <c r="B472" s="37" t="s">
        <v>1792</v>
      </c>
    </row>
    <row r="473" spans="1:2">
      <c r="A473" s="37" t="s">
        <v>1193</v>
      </c>
      <c r="B473" s="37" t="s">
        <v>1793</v>
      </c>
    </row>
    <row r="474" spans="1:2">
      <c r="A474" s="37" t="s">
        <v>1197</v>
      </c>
      <c r="B474" s="37" t="s">
        <v>1794</v>
      </c>
    </row>
    <row r="475" spans="1:2">
      <c r="A475" s="37" t="s">
        <v>1196</v>
      </c>
      <c r="B475" s="37" t="s">
        <v>1795</v>
      </c>
    </row>
    <row r="476" spans="1:2">
      <c r="A476" s="37" t="s">
        <v>1202</v>
      </c>
      <c r="B476" s="37" t="s">
        <v>1796</v>
      </c>
    </row>
    <row r="477" spans="1:2">
      <c r="A477" s="37" t="s">
        <v>1201</v>
      </c>
      <c r="B477" s="37" t="s">
        <v>1797</v>
      </c>
    </row>
    <row r="478" spans="1:2">
      <c r="A478" s="37" t="s">
        <v>1205</v>
      </c>
      <c r="B478" s="37" t="s">
        <v>1798</v>
      </c>
    </row>
    <row r="479" spans="1:2">
      <c r="A479" s="37" t="s">
        <v>1204</v>
      </c>
      <c r="B479" s="37" t="s">
        <v>1799</v>
      </c>
    </row>
    <row r="480" spans="1:2">
      <c r="A480" s="37" t="s">
        <v>1208</v>
      </c>
      <c r="B480" s="37" t="s">
        <v>1800</v>
      </c>
    </row>
    <row r="481" spans="1:2">
      <c r="A481" s="37" t="s">
        <v>1207</v>
      </c>
      <c r="B481" s="37" t="s">
        <v>1801</v>
      </c>
    </row>
    <row r="482" spans="1:2">
      <c r="A482" s="37" t="s">
        <v>1211</v>
      </c>
      <c r="B482" s="37" t="s">
        <v>1802</v>
      </c>
    </row>
    <row r="483" spans="1:2">
      <c r="A483" s="37" t="s">
        <v>1210</v>
      </c>
      <c r="B483" s="37" t="s">
        <v>1803</v>
      </c>
    </row>
    <row r="484" spans="1:2">
      <c r="A484" s="37" t="s">
        <v>1214</v>
      </c>
      <c r="B484" s="37" t="s">
        <v>1804</v>
      </c>
    </row>
    <row r="485" spans="1:2">
      <c r="A485" s="37" t="s">
        <v>1213</v>
      </c>
      <c r="B485" s="37" t="s">
        <v>1805</v>
      </c>
    </row>
    <row r="486" spans="1:2">
      <c r="A486" s="37" t="s">
        <v>1217</v>
      </c>
      <c r="B486" s="37" t="s">
        <v>1806</v>
      </c>
    </row>
    <row r="487" spans="1:2">
      <c r="A487" s="37" t="s">
        <v>1216</v>
      </c>
      <c r="B487" s="37" t="s">
        <v>1807</v>
      </c>
    </row>
    <row r="488" spans="1:2">
      <c r="A488" s="37" t="s">
        <v>1220</v>
      </c>
      <c r="B488" s="37" t="s">
        <v>1808</v>
      </c>
    </row>
    <row r="489" spans="1:2">
      <c r="A489" s="37" t="s">
        <v>1219</v>
      </c>
      <c r="B489" s="37" t="s">
        <v>1809</v>
      </c>
    </row>
    <row r="490" spans="1:2">
      <c r="A490" s="37" t="s">
        <v>1223</v>
      </c>
      <c r="B490" s="37" t="s">
        <v>1810</v>
      </c>
    </row>
    <row r="491" spans="1:2">
      <c r="A491" s="37" t="s">
        <v>1222</v>
      </c>
      <c r="B491" s="37" t="s">
        <v>1811</v>
      </c>
    </row>
    <row r="492" spans="1:2">
      <c r="A492" s="37" t="s">
        <v>1226</v>
      </c>
      <c r="B492" s="37" t="s">
        <v>1812</v>
      </c>
    </row>
    <row r="493" spans="1:2">
      <c r="A493" s="37" t="s">
        <v>1225</v>
      </c>
      <c r="B493" s="37" t="s">
        <v>1813</v>
      </c>
    </row>
    <row r="494" spans="1:2">
      <c r="A494" s="37" t="s">
        <v>1229</v>
      </c>
      <c r="B494" s="37" t="s">
        <v>1814</v>
      </c>
    </row>
    <row r="495" spans="1:2">
      <c r="A495" s="37" t="s">
        <v>1228</v>
      </c>
      <c r="B495" s="37" t="s">
        <v>1815</v>
      </c>
    </row>
    <row r="496" spans="1:2">
      <c r="A496" s="37" t="s">
        <v>1232</v>
      </c>
      <c r="B496" s="37" t="s">
        <v>1816</v>
      </c>
    </row>
    <row r="497" spans="1:2">
      <c r="A497" s="37" t="s">
        <v>1231</v>
      </c>
      <c r="B497" s="37" t="s">
        <v>1817</v>
      </c>
    </row>
    <row r="498" spans="1:2">
      <c r="A498" s="37" t="s">
        <v>1235</v>
      </c>
      <c r="B498" s="37" t="s">
        <v>1818</v>
      </c>
    </row>
    <row r="499" spans="1:2">
      <c r="A499" s="37" t="s">
        <v>1234</v>
      </c>
      <c r="B499" s="37" t="s">
        <v>1819</v>
      </c>
    </row>
    <row r="500" spans="1:2">
      <c r="A500" s="37" t="s">
        <v>1238</v>
      </c>
      <c r="B500" s="37" t="s">
        <v>1820</v>
      </c>
    </row>
    <row r="501" spans="1:2">
      <c r="A501" s="37" t="s">
        <v>1237</v>
      </c>
      <c r="B501" s="37" t="s">
        <v>1821</v>
      </c>
    </row>
    <row r="502" spans="1:2">
      <c r="A502" s="37" t="s">
        <v>1241</v>
      </c>
      <c r="B502" s="37" t="s">
        <v>1822</v>
      </c>
    </row>
    <row r="503" spans="1:2">
      <c r="A503" s="37" t="s">
        <v>1240</v>
      </c>
      <c r="B503" s="37" t="s">
        <v>1823</v>
      </c>
    </row>
    <row r="504" spans="1:2">
      <c r="A504" s="37" t="s">
        <v>1244</v>
      </c>
      <c r="B504" s="37" t="s">
        <v>1824</v>
      </c>
    </row>
    <row r="505" spans="1:2">
      <c r="A505" s="37" t="s">
        <v>1243</v>
      </c>
      <c r="B505" s="37" t="s">
        <v>1825</v>
      </c>
    </row>
    <row r="506" spans="1:2">
      <c r="A506" s="37" t="s">
        <v>1249</v>
      </c>
      <c r="B506" s="37" t="s">
        <v>1826</v>
      </c>
    </row>
    <row r="507" spans="1:2">
      <c r="A507" s="37" t="s">
        <v>1248</v>
      </c>
      <c r="B507" s="37" t="s">
        <v>1827</v>
      </c>
    </row>
    <row r="508" spans="1:2">
      <c r="A508" s="37" t="s">
        <v>1252</v>
      </c>
      <c r="B508" s="37" t="s">
        <v>1828</v>
      </c>
    </row>
    <row r="509" spans="1:2">
      <c r="A509" s="37" t="s">
        <v>1251</v>
      </c>
      <c r="B509" s="37" t="s">
        <v>1829</v>
      </c>
    </row>
    <row r="510" spans="1:2">
      <c r="A510" s="37" t="s">
        <v>1257</v>
      </c>
      <c r="B510" s="37" t="s">
        <v>1830</v>
      </c>
    </row>
    <row r="511" spans="1:2">
      <c r="A511" s="37" t="s">
        <v>1256</v>
      </c>
      <c r="B511" s="37" t="s">
        <v>1831</v>
      </c>
    </row>
    <row r="512" spans="1:2">
      <c r="A512" s="37" t="s">
        <v>1260</v>
      </c>
      <c r="B512" s="37" t="s">
        <v>1832</v>
      </c>
    </row>
    <row r="513" spans="1:2">
      <c r="A513" s="37" t="s">
        <v>1259</v>
      </c>
      <c r="B513" s="37" t="s">
        <v>1833</v>
      </c>
    </row>
    <row r="514" spans="1:2">
      <c r="A514" s="37" t="s">
        <v>1263</v>
      </c>
      <c r="B514" s="37" t="s">
        <v>1834</v>
      </c>
    </row>
    <row r="515" spans="1:2">
      <c r="A515" s="37" t="s">
        <v>1262</v>
      </c>
      <c r="B515" s="37" t="s">
        <v>1835</v>
      </c>
    </row>
    <row r="516" spans="1:2">
      <c r="A516" s="37" t="s">
        <v>1266</v>
      </c>
      <c r="B516" s="37" t="s">
        <v>1836</v>
      </c>
    </row>
    <row r="517" spans="1:2">
      <c r="A517" s="37" t="s">
        <v>1265</v>
      </c>
      <c r="B517" s="37" t="s">
        <v>1837</v>
      </c>
    </row>
    <row r="518" spans="1:2">
      <c r="A518" s="37" t="s">
        <v>1269</v>
      </c>
      <c r="B518" s="37" t="s">
        <v>1838</v>
      </c>
    </row>
    <row r="519" spans="1:2">
      <c r="A519" s="37" t="s">
        <v>1268</v>
      </c>
      <c r="B519" s="37" t="s">
        <v>1839</v>
      </c>
    </row>
    <row r="520" spans="1:2">
      <c r="A520" s="37" t="s">
        <v>1272</v>
      </c>
      <c r="B520" s="37" t="s">
        <v>1840</v>
      </c>
    </row>
    <row r="521" spans="1:2">
      <c r="A521" s="37" t="s">
        <v>1271</v>
      </c>
      <c r="B521" s="37" t="s">
        <v>1841</v>
      </c>
    </row>
    <row r="522" spans="1:2">
      <c r="A522" s="37" t="s">
        <v>1275</v>
      </c>
      <c r="B522" s="37" t="s">
        <v>1842</v>
      </c>
    </row>
    <row r="523" spans="1:2">
      <c r="A523" s="37" t="s">
        <v>1274</v>
      </c>
      <c r="B523" s="37" t="s">
        <v>1843</v>
      </c>
    </row>
    <row r="524" spans="1:2">
      <c r="A524" s="37" t="s">
        <v>1844</v>
      </c>
      <c r="B524" s="37" t="s">
        <v>1845</v>
      </c>
    </row>
    <row r="525" spans="1:2">
      <c r="A525" s="37" t="s">
        <v>1846</v>
      </c>
      <c r="B525" s="37" t="s">
        <v>1847</v>
      </c>
    </row>
    <row r="526" spans="1:2">
      <c r="A526" s="37" t="s">
        <v>1281</v>
      </c>
      <c r="B526" s="37" t="s">
        <v>1848</v>
      </c>
    </row>
    <row r="527" spans="1:2">
      <c r="A527" s="37" t="s">
        <v>1280</v>
      </c>
      <c r="B527" s="37" t="s">
        <v>1849</v>
      </c>
    </row>
    <row r="528" spans="1:2">
      <c r="A528" s="37" t="s">
        <v>1284</v>
      </c>
      <c r="B528" s="37" t="s">
        <v>1850</v>
      </c>
    </row>
    <row r="529" spans="1:2">
      <c r="A529" s="37" t="s">
        <v>1283</v>
      </c>
      <c r="B529" s="37" t="s">
        <v>1851</v>
      </c>
    </row>
    <row r="530" spans="1:2">
      <c r="A530" s="37" t="s">
        <v>1287</v>
      </c>
      <c r="B530" s="37" t="s">
        <v>1852</v>
      </c>
    </row>
    <row r="531" spans="1:2">
      <c r="A531" s="37" t="s">
        <v>1286</v>
      </c>
      <c r="B531" s="37" t="s">
        <v>1853</v>
      </c>
    </row>
    <row r="532" spans="1:2">
      <c r="A532" s="37" t="s">
        <v>1290</v>
      </c>
      <c r="B532" s="37" t="s">
        <v>1854</v>
      </c>
    </row>
    <row r="533" spans="1:2">
      <c r="A533" s="37" t="s">
        <v>1289</v>
      </c>
      <c r="B533" s="37" t="s">
        <v>1855</v>
      </c>
    </row>
    <row r="534" spans="1:2">
      <c r="A534" s="37" t="s">
        <v>1295</v>
      </c>
      <c r="B534" s="37" t="s">
        <v>1856</v>
      </c>
    </row>
    <row r="535" spans="1:2">
      <c r="A535" s="37" t="s">
        <v>1294</v>
      </c>
      <c r="B535" s="37" t="s">
        <v>1857</v>
      </c>
    </row>
    <row r="536" spans="1:2">
      <c r="A536" s="37" t="s">
        <v>1858</v>
      </c>
      <c r="B536" s="37" t="s">
        <v>1859</v>
      </c>
    </row>
    <row r="537" spans="1:2">
      <c r="A537" s="37" t="s">
        <v>1860</v>
      </c>
      <c r="B537" s="37" t="s">
        <v>1861</v>
      </c>
    </row>
    <row r="538" spans="1:2">
      <c r="A538" s="37" t="s">
        <v>1301</v>
      </c>
      <c r="B538" s="37" t="s">
        <v>1862</v>
      </c>
    </row>
    <row r="539" spans="1:2">
      <c r="A539" s="37" t="s">
        <v>1300</v>
      </c>
      <c r="B539" s="37" t="s">
        <v>1863</v>
      </c>
    </row>
    <row r="540" spans="1:2">
      <c r="A540" s="37" t="s">
        <v>1304</v>
      </c>
      <c r="B540" s="37" t="s">
        <v>1864</v>
      </c>
    </row>
    <row r="541" spans="1:2">
      <c r="A541" s="37" t="s">
        <v>1303</v>
      </c>
      <c r="B541" s="37" t="s">
        <v>1865</v>
      </c>
    </row>
    <row r="542" spans="1:2">
      <c r="A542" s="37" t="s">
        <v>1307</v>
      </c>
      <c r="B542" s="37" t="s">
        <v>1866</v>
      </c>
    </row>
    <row r="543" spans="1:2">
      <c r="A543" s="37" t="s">
        <v>1306</v>
      </c>
      <c r="B543" s="37" t="s">
        <v>1867</v>
      </c>
    </row>
    <row r="544" spans="1:2">
      <c r="A544" s="37" t="s">
        <v>1310</v>
      </c>
      <c r="B544" s="37" t="s">
        <v>1868</v>
      </c>
    </row>
    <row r="545" spans="1:2">
      <c r="A545" s="37" t="s">
        <v>1309</v>
      </c>
      <c r="B545" s="37" t="s">
        <v>1869</v>
      </c>
    </row>
    <row r="546" spans="1:2">
      <c r="A546" s="37" t="s">
        <v>1313</v>
      </c>
      <c r="B546" s="37" t="s">
        <v>1870</v>
      </c>
    </row>
    <row r="547" spans="1:2">
      <c r="A547" s="37" t="s">
        <v>1312</v>
      </c>
      <c r="B547" s="37" t="s">
        <v>1871</v>
      </c>
    </row>
    <row r="548" spans="1:2">
      <c r="A548" s="37" t="s">
        <v>1316</v>
      </c>
      <c r="B548" s="37" t="s">
        <v>1872</v>
      </c>
    </row>
    <row r="549" spans="1:2">
      <c r="A549" s="37" t="s">
        <v>1315</v>
      </c>
      <c r="B549" s="37" t="s">
        <v>1873</v>
      </c>
    </row>
    <row r="550" spans="1:2">
      <c r="A550" s="37" t="s">
        <v>1319</v>
      </c>
      <c r="B550" s="37" t="s">
        <v>1874</v>
      </c>
    </row>
    <row r="551" spans="1:2">
      <c r="A551" s="37" t="s">
        <v>1318</v>
      </c>
      <c r="B551" s="37" t="s">
        <v>1875</v>
      </c>
    </row>
    <row r="552" spans="1:2">
      <c r="A552" s="37" t="s">
        <v>1324</v>
      </c>
      <c r="B552" s="37" t="s">
        <v>1876</v>
      </c>
    </row>
    <row r="553" spans="1:2">
      <c r="A553" s="37" t="s">
        <v>1323</v>
      </c>
      <c r="B553" s="37" t="s">
        <v>1877</v>
      </c>
    </row>
    <row r="554" spans="1:2">
      <c r="A554" s="37" t="s">
        <v>1329</v>
      </c>
      <c r="B554" s="37" t="s">
        <v>1878</v>
      </c>
    </row>
    <row r="555" spans="1:2">
      <c r="A555" s="37" t="s">
        <v>1328</v>
      </c>
      <c r="B555" s="37" t="s">
        <v>1879</v>
      </c>
    </row>
    <row r="556" spans="1:2">
      <c r="A556" s="37" t="s">
        <v>1334</v>
      </c>
      <c r="B556" s="37" t="s">
        <v>1880</v>
      </c>
    </row>
    <row r="557" spans="1:2">
      <c r="A557" s="37" t="s">
        <v>1333</v>
      </c>
      <c r="B557" s="37" t="s">
        <v>1881</v>
      </c>
    </row>
    <row r="558" spans="1:2">
      <c r="A558" s="37" t="s">
        <v>1339</v>
      </c>
      <c r="B558" s="37" t="s">
        <v>1882</v>
      </c>
    </row>
    <row r="559" spans="1:2">
      <c r="A559" s="37" t="s">
        <v>1338</v>
      </c>
      <c r="B559" s="37" t="s">
        <v>1883</v>
      </c>
    </row>
    <row r="560" spans="1:2">
      <c r="A560" s="37" t="s">
        <v>1342</v>
      </c>
      <c r="B560" s="37" t="s">
        <v>1884</v>
      </c>
    </row>
    <row r="561" spans="1:2">
      <c r="A561" s="37" t="s">
        <v>1341</v>
      </c>
      <c r="B561" s="37" t="s">
        <v>1885</v>
      </c>
    </row>
    <row r="562" spans="1:2">
      <c r="A562" s="37" t="s">
        <v>1345</v>
      </c>
      <c r="B562" s="37" t="s">
        <v>1886</v>
      </c>
    </row>
    <row r="563" spans="1:2">
      <c r="A563" s="37" t="s">
        <v>1344</v>
      </c>
      <c r="B563" s="37" t="s">
        <v>1887</v>
      </c>
    </row>
    <row r="564" spans="1:2">
      <c r="A564" s="37" t="s">
        <v>1348</v>
      </c>
      <c r="B564" s="37" t="s">
        <v>1888</v>
      </c>
    </row>
    <row r="565" spans="1:2">
      <c r="A565" s="37" t="s">
        <v>1347</v>
      </c>
      <c r="B565" s="37" t="s">
        <v>1889</v>
      </c>
    </row>
    <row r="566" spans="1:2">
      <c r="A566" s="37" t="s">
        <v>1351</v>
      </c>
      <c r="B566" s="37" t="s">
        <v>1890</v>
      </c>
    </row>
    <row r="567" spans="1:2">
      <c r="A567" s="37" t="s">
        <v>1350</v>
      </c>
      <c r="B567" s="37" t="s">
        <v>1891</v>
      </c>
    </row>
    <row r="568" spans="1:2">
      <c r="A568" s="37" t="s">
        <v>1354</v>
      </c>
      <c r="B568" s="37" t="s">
        <v>1892</v>
      </c>
    </row>
    <row r="569" spans="1:2">
      <c r="A569" s="37" t="s">
        <v>1353</v>
      </c>
      <c r="B569" s="37" t="s">
        <v>1893</v>
      </c>
    </row>
    <row r="570" spans="1:2">
      <c r="A570" s="37" t="s">
        <v>1357</v>
      </c>
      <c r="B570" s="37" t="s">
        <v>1894</v>
      </c>
    </row>
    <row r="571" spans="1:2">
      <c r="A571" s="37" t="s">
        <v>1356</v>
      </c>
      <c r="B571" s="37" t="s">
        <v>1895</v>
      </c>
    </row>
    <row r="572" spans="1:2">
      <c r="A572" s="37" t="s">
        <v>1360</v>
      </c>
      <c r="B572" s="37" t="s">
        <v>1896</v>
      </c>
    </row>
    <row r="573" spans="1:2">
      <c r="A573" s="37" t="s">
        <v>1359</v>
      </c>
      <c r="B573" s="37" t="s">
        <v>1897</v>
      </c>
    </row>
    <row r="574" spans="1:2">
      <c r="A574" s="37" t="s">
        <v>1363</v>
      </c>
      <c r="B574" s="37" t="s">
        <v>1898</v>
      </c>
    </row>
    <row r="575" spans="1:2">
      <c r="A575" s="37" t="s">
        <v>1362</v>
      </c>
      <c r="B575" s="37" t="s">
        <v>1899</v>
      </c>
    </row>
    <row r="576" spans="1:2">
      <c r="A576" s="37" t="s">
        <v>1366</v>
      </c>
      <c r="B576" s="37" t="s">
        <v>1900</v>
      </c>
    </row>
    <row r="577" spans="1:2">
      <c r="A577" s="37" t="s">
        <v>1365</v>
      </c>
      <c r="B577" s="37" t="s">
        <v>1901</v>
      </c>
    </row>
    <row r="578" spans="1:2">
      <c r="A578" s="37" t="s">
        <v>1369</v>
      </c>
      <c r="B578" s="37" t="s">
        <v>1902</v>
      </c>
    </row>
    <row r="579" spans="1:2">
      <c r="A579" s="37" t="s">
        <v>1368</v>
      </c>
      <c r="B579" s="37" t="s">
        <v>1903</v>
      </c>
    </row>
    <row r="580" spans="1:2">
      <c r="A580" s="37" t="s">
        <v>1372</v>
      </c>
      <c r="B580" s="37" t="s">
        <v>1904</v>
      </c>
    </row>
    <row r="581" spans="1:2">
      <c r="A581" s="37" t="s">
        <v>1371</v>
      </c>
      <c r="B581" s="37" t="s">
        <v>1905</v>
      </c>
    </row>
    <row r="582" spans="1:2">
      <c r="A582" s="37" t="s">
        <v>1375</v>
      </c>
      <c r="B582" s="37" t="s">
        <v>1906</v>
      </c>
    </row>
    <row r="583" spans="1:2">
      <c r="A583" s="37" t="s">
        <v>1374</v>
      </c>
      <c r="B583" s="37" t="s">
        <v>1907</v>
      </c>
    </row>
    <row r="584" spans="1:2">
      <c r="A584" s="37" t="s">
        <v>1378</v>
      </c>
      <c r="B584" s="37" t="s">
        <v>1908</v>
      </c>
    </row>
    <row r="585" spans="1:2">
      <c r="A585" s="37" t="s">
        <v>1377</v>
      </c>
      <c r="B585" s="37" t="s">
        <v>1909</v>
      </c>
    </row>
    <row r="586" spans="1:2">
      <c r="A586" s="37" t="s">
        <v>1381</v>
      </c>
      <c r="B586" s="37" t="s">
        <v>1910</v>
      </c>
    </row>
    <row r="587" spans="1:2">
      <c r="A587" s="37" t="s">
        <v>1380</v>
      </c>
      <c r="B587" s="37" t="s">
        <v>1911</v>
      </c>
    </row>
    <row r="588" spans="1:2">
      <c r="A588" s="37" t="s">
        <v>1384</v>
      </c>
      <c r="B588" s="37" t="s">
        <v>1912</v>
      </c>
    </row>
    <row r="589" spans="1:2">
      <c r="A589" s="37" t="s">
        <v>1383</v>
      </c>
      <c r="B589" s="37" t="s">
        <v>1913</v>
      </c>
    </row>
    <row r="590" spans="1:2">
      <c r="A590" s="37" t="s">
        <v>1387</v>
      </c>
      <c r="B590" s="37" t="s">
        <v>1914</v>
      </c>
    </row>
    <row r="591" spans="1:2">
      <c r="A591" s="37" t="s">
        <v>1386</v>
      </c>
      <c r="B591" s="37" t="s">
        <v>1915</v>
      </c>
    </row>
    <row r="592" spans="1:2">
      <c r="A592" s="37" t="s">
        <v>1392</v>
      </c>
      <c r="B592" s="37" t="s">
        <v>1916</v>
      </c>
    </row>
    <row r="593" spans="1:2">
      <c r="A593" s="37" t="s">
        <v>1391</v>
      </c>
      <c r="B593" s="37" t="s">
        <v>1917</v>
      </c>
    </row>
    <row r="594" spans="1:2">
      <c r="A594" s="37" t="s">
        <v>1397</v>
      </c>
      <c r="B594" s="37" t="s">
        <v>1918</v>
      </c>
    </row>
    <row r="595" spans="1:2">
      <c r="A595" s="37" t="s">
        <v>1396</v>
      </c>
      <c r="B595" s="37" t="s">
        <v>1919</v>
      </c>
    </row>
    <row r="596" spans="1:2">
      <c r="A596" s="37" t="s">
        <v>1402</v>
      </c>
      <c r="B596" s="37" t="s">
        <v>1920</v>
      </c>
    </row>
    <row r="597" spans="1:2">
      <c r="A597" s="37" t="s">
        <v>1401</v>
      </c>
      <c r="B597" s="37" t="s">
        <v>1921</v>
      </c>
    </row>
    <row r="598" spans="1:2">
      <c r="A598" s="37" t="s">
        <v>1922</v>
      </c>
      <c r="B598" s="37" t="s">
        <v>1923</v>
      </c>
    </row>
    <row r="599" spans="1:2">
      <c r="A599" s="37" t="s">
        <v>1924</v>
      </c>
      <c r="B599" s="37" t="s">
        <v>1925</v>
      </c>
    </row>
    <row r="600" spans="1:2">
      <c r="A600" s="37" t="s">
        <v>1926</v>
      </c>
      <c r="B600" s="37" t="s">
        <v>1927</v>
      </c>
    </row>
    <row r="601" spans="1:2">
      <c r="A601" s="37" t="s">
        <v>1928</v>
      </c>
      <c r="B601" s="37" t="s">
        <v>1929</v>
      </c>
    </row>
    <row r="602" spans="1:2">
      <c r="A602" s="37" t="s">
        <v>1930</v>
      </c>
      <c r="B602" s="37" t="s">
        <v>1931</v>
      </c>
    </row>
    <row r="603" spans="1:2">
      <c r="A603" s="37" t="s">
        <v>1932</v>
      </c>
      <c r="B603" s="37" t="s">
        <v>1933</v>
      </c>
    </row>
    <row r="604" spans="1:2">
      <c r="A604" s="37" t="s">
        <v>1417</v>
      </c>
      <c r="B604" s="37" t="s">
        <v>1934</v>
      </c>
    </row>
    <row r="605" spans="1:2">
      <c r="A605" s="37" t="s">
        <v>1416</v>
      </c>
      <c r="B605" s="37" t="s">
        <v>1935</v>
      </c>
    </row>
    <row r="606" spans="1:2">
      <c r="A606" s="37" t="s">
        <v>1420</v>
      </c>
      <c r="B606" s="37" t="s">
        <v>1116</v>
      </c>
    </row>
    <row r="607" spans="1:2">
      <c r="A607" s="37" t="s">
        <v>1419</v>
      </c>
      <c r="B607" s="37" t="s">
        <v>1936</v>
      </c>
    </row>
    <row r="608" spans="1:2">
      <c r="A608" s="37" t="s">
        <v>1423</v>
      </c>
      <c r="B608" s="37" t="s">
        <v>1937</v>
      </c>
    </row>
    <row r="609" spans="1:2">
      <c r="A609" s="37" t="s">
        <v>1422</v>
      </c>
      <c r="B609" s="37" t="s">
        <v>1938</v>
      </c>
    </row>
    <row r="610" spans="1:2">
      <c r="A610" s="37" t="s">
        <v>1426</v>
      </c>
      <c r="B610" s="37" t="s">
        <v>1939</v>
      </c>
    </row>
    <row r="611" spans="1:2">
      <c r="A611" s="37" t="s">
        <v>1425</v>
      </c>
      <c r="B611" s="37" t="s">
        <v>1940</v>
      </c>
    </row>
    <row r="612" spans="1:2">
      <c r="A612" s="37" t="s">
        <v>1429</v>
      </c>
      <c r="B612" s="37" t="s">
        <v>1941</v>
      </c>
    </row>
    <row r="613" spans="1:2">
      <c r="A613" s="37" t="s">
        <v>1428</v>
      </c>
      <c r="B613" s="37" t="s">
        <v>1942</v>
      </c>
    </row>
    <row r="614" spans="1:2">
      <c r="A614" s="37" t="s">
        <v>1432</v>
      </c>
      <c r="B614" s="37" t="s">
        <v>1943</v>
      </c>
    </row>
    <row r="615" spans="1:2">
      <c r="A615" s="37" t="s">
        <v>1431</v>
      </c>
      <c r="B615" s="37" t="s">
        <v>1944</v>
      </c>
    </row>
    <row r="616" spans="1:2">
      <c r="A616" s="37" t="s">
        <v>1435</v>
      </c>
      <c r="B616" s="37" t="s">
        <v>1945</v>
      </c>
    </row>
    <row r="617" spans="1:2">
      <c r="A617" s="37" t="s">
        <v>1434</v>
      </c>
      <c r="B617" s="37" t="s">
        <v>1946</v>
      </c>
    </row>
    <row r="618" spans="1:2">
      <c r="A618" s="37" t="s">
        <v>1440</v>
      </c>
      <c r="B618" s="37" t="s">
        <v>1947</v>
      </c>
    </row>
    <row r="619" spans="1:2">
      <c r="A619" s="37" t="s">
        <v>1439</v>
      </c>
      <c r="B619" s="37" t="s">
        <v>1948</v>
      </c>
    </row>
    <row r="620" spans="1:2">
      <c r="A620" s="37" t="s">
        <v>1443</v>
      </c>
      <c r="B620" s="37" t="s">
        <v>1949</v>
      </c>
    </row>
    <row r="621" spans="1:2">
      <c r="A621" s="37" t="s">
        <v>1442</v>
      </c>
      <c r="B621" s="37" t="s">
        <v>1950</v>
      </c>
    </row>
    <row r="622" spans="1:2">
      <c r="A622" s="37" t="s">
        <v>1951</v>
      </c>
      <c r="B622" s="37" t="s">
        <v>1952</v>
      </c>
    </row>
    <row r="623" spans="1:2">
      <c r="A623" s="37" t="s">
        <v>1953</v>
      </c>
      <c r="B623" s="37" t="s">
        <v>1954</v>
      </c>
    </row>
    <row r="624" spans="1:2">
      <c r="A624" s="37" t="s">
        <v>1449</v>
      </c>
      <c r="B624" s="37" t="s">
        <v>1955</v>
      </c>
    </row>
    <row r="625" spans="1:2">
      <c r="A625" s="37" t="s">
        <v>1448</v>
      </c>
      <c r="B625" s="37" t="s">
        <v>1956</v>
      </c>
    </row>
    <row r="626" spans="1:2">
      <c r="A626" s="37" t="s">
        <v>1452</v>
      </c>
      <c r="B626" s="37" t="s">
        <v>1957</v>
      </c>
    </row>
    <row r="627" spans="1:2">
      <c r="A627" s="37" t="s">
        <v>1451</v>
      </c>
      <c r="B627" s="37" t="s">
        <v>1958</v>
      </c>
    </row>
    <row r="628" spans="1:2">
      <c r="A628" s="37" t="s">
        <v>1455</v>
      </c>
      <c r="B628" s="37" t="s">
        <v>1959</v>
      </c>
    </row>
    <row r="629" spans="1:2">
      <c r="A629" s="37" t="s">
        <v>1454</v>
      </c>
      <c r="B629" s="37" t="s">
        <v>1960</v>
      </c>
    </row>
    <row r="630" spans="1:2">
      <c r="A630" s="37" t="s">
        <v>1458</v>
      </c>
      <c r="B630" s="37" t="s">
        <v>1961</v>
      </c>
    </row>
    <row r="631" spans="1:2">
      <c r="A631" s="37" t="s">
        <v>1457</v>
      </c>
      <c r="B631" s="37" t="s">
        <v>1962</v>
      </c>
    </row>
    <row r="632" spans="1:2">
      <c r="A632" s="37" t="s">
        <v>1461</v>
      </c>
      <c r="B632" s="37" t="s">
        <v>1963</v>
      </c>
    </row>
    <row r="633" spans="1:2">
      <c r="A633" s="37" t="s">
        <v>1460</v>
      </c>
      <c r="B633" s="37" t="s">
        <v>1964</v>
      </c>
    </row>
    <row r="634" spans="1:2">
      <c r="A634" s="37" t="s">
        <v>1464</v>
      </c>
      <c r="B634" s="37" t="s">
        <v>1965</v>
      </c>
    </row>
    <row r="635" spans="1:2">
      <c r="A635" s="37" t="s">
        <v>1463</v>
      </c>
      <c r="B635" s="37" t="s">
        <v>1966</v>
      </c>
    </row>
    <row r="636" spans="1:2">
      <c r="A636" s="37" t="s">
        <v>1467</v>
      </c>
      <c r="B636" s="37" t="s">
        <v>1967</v>
      </c>
    </row>
    <row r="637" spans="1:2">
      <c r="A637" s="37" t="s">
        <v>1466</v>
      </c>
      <c r="B637" s="37" t="s">
        <v>1968</v>
      </c>
    </row>
    <row r="638" spans="1:2">
      <c r="A638" s="37" t="s">
        <v>1470</v>
      </c>
      <c r="B638" s="37" t="s">
        <v>1969</v>
      </c>
    </row>
    <row r="639" spans="1:2">
      <c r="A639" s="37" t="s">
        <v>1469</v>
      </c>
      <c r="B639" s="37" t="s">
        <v>1970</v>
      </c>
    </row>
    <row r="640" spans="1:2">
      <c r="A640" s="37" t="s">
        <v>1473</v>
      </c>
      <c r="B640" s="37" t="s">
        <v>1971</v>
      </c>
    </row>
    <row r="641" spans="1:2">
      <c r="A641" s="37" t="s">
        <v>1472</v>
      </c>
      <c r="B641" s="37" t="s">
        <v>1972</v>
      </c>
    </row>
    <row r="642" spans="1:2">
      <c r="A642" s="37" t="s">
        <v>1476</v>
      </c>
      <c r="B642" s="37" t="s">
        <v>1973</v>
      </c>
    </row>
    <row r="643" spans="1:2">
      <c r="A643" s="37" t="s">
        <v>1475</v>
      </c>
      <c r="B643" s="37" t="s">
        <v>1974</v>
      </c>
    </row>
    <row r="644" spans="1:2">
      <c r="A644" s="37" t="s">
        <v>1479</v>
      </c>
      <c r="B644" s="37" t="s">
        <v>1975</v>
      </c>
    </row>
    <row r="645" spans="1:2">
      <c r="A645" s="37" t="s">
        <v>1478</v>
      </c>
      <c r="B645" s="37" t="s">
        <v>1976</v>
      </c>
    </row>
    <row r="646" spans="1:2">
      <c r="A646" s="37" t="s">
        <v>1482</v>
      </c>
      <c r="B646" s="37" t="s">
        <v>1977</v>
      </c>
    </row>
    <row r="647" spans="1:2">
      <c r="A647" s="37" t="s">
        <v>1481</v>
      </c>
      <c r="B647" s="37" t="s">
        <v>1978</v>
      </c>
    </row>
    <row r="648" spans="1:2">
      <c r="A648" s="37" t="s">
        <v>1485</v>
      </c>
      <c r="B648" s="37" t="s">
        <v>1979</v>
      </c>
    </row>
    <row r="649" spans="1:2">
      <c r="A649" s="37" t="s">
        <v>1484</v>
      </c>
      <c r="B649" s="37" t="s">
        <v>1980</v>
      </c>
    </row>
    <row r="650" spans="1:2">
      <c r="A650" s="37" t="s">
        <v>1488</v>
      </c>
      <c r="B650" s="37" t="s">
        <v>1981</v>
      </c>
    </row>
    <row r="651" spans="1:2">
      <c r="A651" s="37" t="s">
        <v>1487</v>
      </c>
      <c r="B651" s="37" t="s">
        <v>1982</v>
      </c>
    </row>
    <row r="652" spans="1:2">
      <c r="A652" s="37" t="s">
        <v>1491</v>
      </c>
      <c r="B652" s="37" t="s">
        <v>1983</v>
      </c>
    </row>
    <row r="653" spans="1:2">
      <c r="A653" s="37" t="s">
        <v>1490</v>
      </c>
      <c r="B653" s="37" t="s">
        <v>1984</v>
      </c>
    </row>
    <row r="654" spans="1:2">
      <c r="A654" s="37" t="s">
        <v>1494</v>
      </c>
      <c r="B654" s="37" t="s">
        <v>1985</v>
      </c>
    </row>
    <row r="655" spans="1:2">
      <c r="A655" s="37" t="s">
        <v>1493</v>
      </c>
      <c r="B655" s="37" t="s">
        <v>1986</v>
      </c>
    </row>
    <row r="656" spans="1:2">
      <c r="A656" s="37" t="s">
        <v>1497</v>
      </c>
      <c r="B656" s="37" t="s">
        <v>1987</v>
      </c>
    </row>
    <row r="657" spans="1:2">
      <c r="A657" s="37" t="s">
        <v>1496</v>
      </c>
      <c r="B657" s="37" t="s">
        <v>1988</v>
      </c>
    </row>
    <row r="658" spans="1:2">
      <c r="A658" s="37" t="s">
        <v>1500</v>
      </c>
      <c r="B658" s="37" t="s">
        <v>1989</v>
      </c>
    </row>
    <row r="659" spans="1:2">
      <c r="A659" s="37" t="s">
        <v>1499</v>
      </c>
      <c r="B659" s="37" t="s">
        <v>1990</v>
      </c>
    </row>
    <row r="660" spans="1:2">
      <c r="A660" s="37" t="s">
        <v>1503</v>
      </c>
      <c r="B660" s="37" t="s">
        <v>1991</v>
      </c>
    </row>
    <row r="661" spans="1:2">
      <c r="A661" s="37" t="s">
        <v>1502</v>
      </c>
      <c r="B661" s="37" t="s">
        <v>1992</v>
      </c>
    </row>
    <row r="662" spans="1:2">
      <c r="A662" s="37" t="s">
        <v>1506</v>
      </c>
      <c r="B662" s="37" t="s">
        <v>1993</v>
      </c>
    </row>
    <row r="663" spans="1:2">
      <c r="A663" s="37" t="s">
        <v>1505</v>
      </c>
      <c r="B663" s="37" t="s">
        <v>1994</v>
      </c>
    </row>
    <row r="664" spans="1:2">
      <c r="A664" s="37" t="s">
        <v>1511</v>
      </c>
      <c r="B664" s="37" t="s">
        <v>1995</v>
      </c>
    </row>
    <row r="665" spans="1:2">
      <c r="A665" s="37" t="s">
        <v>1510</v>
      </c>
      <c r="B665" s="37" t="s">
        <v>1996</v>
      </c>
    </row>
    <row r="666" spans="1:2">
      <c r="A666" s="37" t="s">
        <v>1514</v>
      </c>
      <c r="B666" s="37" t="s">
        <v>1997</v>
      </c>
    </row>
    <row r="667" spans="1:2">
      <c r="A667" s="37" t="s">
        <v>1513</v>
      </c>
      <c r="B667" s="37" t="s">
        <v>1998</v>
      </c>
    </row>
    <row r="668" spans="1:2">
      <c r="A668" s="37" t="s">
        <v>1517</v>
      </c>
      <c r="B668" s="37" t="s">
        <v>1999</v>
      </c>
    </row>
    <row r="669" spans="1:2">
      <c r="A669" s="37" t="s">
        <v>1516</v>
      </c>
      <c r="B669" s="37" t="s">
        <v>2000</v>
      </c>
    </row>
    <row r="670" spans="1:2">
      <c r="A670" s="37" t="s">
        <v>1520</v>
      </c>
      <c r="B670" s="37" t="s">
        <v>2001</v>
      </c>
    </row>
    <row r="671" spans="1:2">
      <c r="A671" s="37" t="s">
        <v>1519</v>
      </c>
      <c r="B671" s="37" t="s">
        <v>2002</v>
      </c>
    </row>
    <row r="672" spans="1:2">
      <c r="A672" s="37" t="s">
        <v>1523</v>
      </c>
      <c r="B672" s="37" t="s">
        <v>2003</v>
      </c>
    </row>
    <row r="673" spans="1:2">
      <c r="A673" s="37" t="s">
        <v>1522</v>
      </c>
      <c r="B673" s="37" t="s">
        <v>2004</v>
      </c>
    </row>
    <row r="674" spans="1:2">
      <c r="A674" s="37" t="s">
        <v>1526</v>
      </c>
      <c r="B674" s="37" t="s">
        <v>2005</v>
      </c>
    </row>
    <row r="675" spans="1:2">
      <c r="A675" s="37" t="s">
        <v>1525</v>
      </c>
      <c r="B675" s="37" t="s">
        <v>2006</v>
      </c>
    </row>
    <row r="676" spans="1:2">
      <c r="A676" s="37" t="s">
        <v>1529</v>
      </c>
      <c r="B676" s="37" t="s">
        <v>2007</v>
      </c>
    </row>
    <row r="677" spans="1:2">
      <c r="A677" s="37" t="s">
        <v>1528</v>
      </c>
      <c r="B677" s="37" t="s">
        <v>2008</v>
      </c>
    </row>
    <row r="678" spans="1:2">
      <c r="A678" s="37" t="s">
        <v>1532</v>
      </c>
      <c r="B678" s="37" t="s">
        <v>2009</v>
      </c>
    </row>
    <row r="679" spans="1:2">
      <c r="A679" s="37" t="s">
        <v>1531</v>
      </c>
      <c r="B679" s="37" t="s">
        <v>2010</v>
      </c>
    </row>
    <row r="680" spans="1:2">
      <c r="A680" s="37" t="s">
        <v>1535</v>
      </c>
      <c r="B680" s="37" t="s">
        <v>2011</v>
      </c>
    </row>
    <row r="681" spans="1:2">
      <c r="A681" s="37" t="s">
        <v>1534</v>
      </c>
      <c r="B681" s="37" t="s">
        <v>2012</v>
      </c>
    </row>
    <row r="682" spans="1:2">
      <c r="A682" s="37" t="s">
        <v>1538</v>
      </c>
      <c r="B682" s="37" t="s">
        <v>2013</v>
      </c>
    </row>
    <row r="683" spans="1:2">
      <c r="A683" s="37" t="s">
        <v>1537</v>
      </c>
      <c r="B683" s="37" t="s">
        <v>2014</v>
      </c>
    </row>
    <row r="684" spans="1:2">
      <c r="A684" s="37" t="s">
        <v>1541</v>
      </c>
      <c r="B684" s="37" t="s">
        <v>2015</v>
      </c>
    </row>
    <row r="685" spans="1:2">
      <c r="A685" s="37" t="s">
        <v>1540</v>
      </c>
      <c r="B685" s="37" t="s">
        <v>2016</v>
      </c>
    </row>
    <row r="686" spans="1:2">
      <c r="A686" s="37" t="s">
        <v>1544</v>
      </c>
      <c r="B686" s="37" t="s">
        <v>2017</v>
      </c>
    </row>
    <row r="687" spans="1:2">
      <c r="A687" s="37" t="s">
        <v>1543</v>
      </c>
      <c r="B687" s="37" t="s">
        <v>2018</v>
      </c>
    </row>
    <row r="688" spans="1:2">
      <c r="A688" s="37" t="s">
        <v>1547</v>
      </c>
      <c r="B688" s="37" t="s">
        <v>2019</v>
      </c>
    </row>
    <row r="689" spans="1:2">
      <c r="A689" s="37" t="s">
        <v>1546</v>
      </c>
      <c r="B689" s="37" t="s">
        <v>2020</v>
      </c>
    </row>
    <row r="690" spans="1:2">
      <c r="A690" s="37" t="s">
        <v>1550</v>
      </c>
      <c r="B690" s="37" t="s">
        <v>2021</v>
      </c>
    </row>
    <row r="691" spans="1:2">
      <c r="A691" s="37" t="s">
        <v>1549</v>
      </c>
      <c r="B691" s="37" t="s">
        <v>2022</v>
      </c>
    </row>
    <row r="692" spans="1:2">
      <c r="A692" s="37" t="s">
        <v>1553</v>
      </c>
      <c r="B692" s="37" t="s">
        <v>2023</v>
      </c>
    </row>
    <row r="693" spans="1:2">
      <c r="A693" s="37" t="s">
        <v>1552</v>
      </c>
      <c r="B693" s="37" t="s">
        <v>2024</v>
      </c>
    </row>
    <row r="694" spans="1:2">
      <c r="A694" s="37" t="s">
        <v>1556</v>
      </c>
      <c r="B694" s="37" t="s">
        <v>2025</v>
      </c>
    </row>
    <row r="695" spans="1:2">
      <c r="A695" s="37" t="s">
        <v>1555</v>
      </c>
      <c r="B695" s="37" t="s">
        <v>2026</v>
      </c>
    </row>
    <row r="696" spans="1:2">
      <c r="A696" s="37" t="s">
        <v>1559</v>
      </c>
      <c r="B696" s="37" t="s">
        <v>2027</v>
      </c>
    </row>
    <row r="697" spans="1:2">
      <c r="A697" s="37" t="s">
        <v>1558</v>
      </c>
      <c r="B697" s="37" t="s">
        <v>2028</v>
      </c>
    </row>
    <row r="698" spans="1:2">
      <c r="A698" s="37" t="s">
        <v>1562</v>
      </c>
      <c r="B698" s="37" t="s">
        <v>2029</v>
      </c>
    </row>
    <row r="699" spans="1:2">
      <c r="A699" s="37" t="s">
        <v>1561</v>
      </c>
      <c r="B699" s="37" t="s">
        <v>2030</v>
      </c>
    </row>
    <row r="700" spans="1:2">
      <c r="A700" s="37" t="s">
        <v>1565</v>
      </c>
      <c r="B700" s="37" t="s">
        <v>2031</v>
      </c>
    </row>
    <row r="701" spans="1:2">
      <c r="A701" s="37" t="s">
        <v>1564</v>
      </c>
      <c r="B701" s="37" t="s">
        <v>2032</v>
      </c>
    </row>
    <row r="702" spans="1:2">
      <c r="A702" s="37" t="s">
        <v>1568</v>
      </c>
      <c r="B702" s="37" t="s">
        <v>2033</v>
      </c>
    </row>
    <row r="703" spans="1:2">
      <c r="A703" s="37" t="s">
        <v>1567</v>
      </c>
      <c r="B703" s="37" t="s">
        <v>2034</v>
      </c>
    </row>
    <row r="704" spans="1:2">
      <c r="A704" s="37" t="s">
        <v>1571</v>
      </c>
      <c r="B704" s="37" t="s">
        <v>2035</v>
      </c>
    </row>
    <row r="705" spans="1:2">
      <c r="A705" s="37" t="s">
        <v>1570</v>
      </c>
      <c r="B705" s="37" t="s">
        <v>2036</v>
      </c>
    </row>
    <row r="706" spans="1:2">
      <c r="A706" s="37" t="s">
        <v>1574</v>
      </c>
      <c r="B706" s="37" t="s">
        <v>2037</v>
      </c>
    </row>
    <row r="707" spans="1:2">
      <c r="A707" s="37" t="s">
        <v>1573</v>
      </c>
      <c r="B707" s="37" t="s">
        <v>2038</v>
      </c>
    </row>
    <row r="708" spans="1:2">
      <c r="A708" s="37" t="s">
        <v>1577</v>
      </c>
      <c r="B708" s="37" t="s">
        <v>2039</v>
      </c>
    </row>
    <row r="709" spans="1:2">
      <c r="A709" s="37" t="s">
        <v>1576</v>
      </c>
      <c r="B709" s="37" t="s">
        <v>2040</v>
      </c>
    </row>
    <row r="710" spans="1:2">
      <c r="A710" s="37" t="s">
        <v>1580</v>
      </c>
      <c r="B710" s="37" t="s">
        <v>2041</v>
      </c>
    </row>
    <row r="711" spans="1:2">
      <c r="A711" s="37" t="s">
        <v>1579</v>
      </c>
      <c r="B711" s="37" t="s">
        <v>2042</v>
      </c>
    </row>
    <row r="712" spans="1:2">
      <c r="A712" s="37" t="s">
        <v>1583</v>
      </c>
      <c r="B712" s="37" t="s">
        <v>2043</v>
      </c>
    </row>
    <row r="713" spans="1:2">
      <c r="A713" s="37" t="s">
        <v>1582</v>
      </c>
      <c r="B713" s="37" t="s">
        <v>2044</v>
      </c>
    </row>
    <row r="714" spans="1:2">
      <c r="A714" s="37" t="s">
        <v>1586</v>
      </c>
      <c r="B714" s="37" t="s">
        <v>2045</v>
      </c>
    </row>
    <row r="715" spans="1:2">
      <c r="A715" s="37" t="s">
        <v>1585</v>
      </c>
      <c r="B715" s="37" t="s">
        <v>2046</v>
      </c>
    </row>
    <row r="716" spans="1:2">
      <c r="A716" s="37" t="s">
        <v>1589</v>
      </c>
      <c r="B716" s="37" t="s">
        <v>2047</v>
      </c>
    </row>
    <row r="717" spans="1:2">
      <c r="A717" s="37" t="s">
        <v>1588</v>
      </c>
      <c r="B717" s="37" t="s">
        <v>2048</v>
      </c>
    </row>
    <row r="718" spans="1:2">
      <c r="A718" s="37" t="s">
        <v>1592</v>
      </c>
      <c r="B718" s="37" t="s">
        <v>2049</v>
      </c>
    </row>
    <row r="719" spans="1:2">
      <c r="A719" s="37" t="s">
        <v>1591</v>
      </c>
      <c r="B719" s="37" t="s">
        <v>2050</v>
      </c>
    </row>
    <row r="720" spans="1:2">
      <c r="A720" s="37" t="s">
        <v>1595</v>
      </c>
      <c r="B720" s="37" t="s">
        <v>2051</v>
      </c>
    </row>
    <row r="721" spans="1:2">
      <c r="A721" s="37" t="s">
        <v>1594</v>
      </c>
      <c r="B721" s="37" t="s">
        <v>2052</v>
      </c>
    </row>
    <row r="722" spans="1:2">
      <c r="A722" s="37" t="s">
        <v>1598</v>
      </c>
      <c r="B722" s="37" t="s">
        <v>2053</v>
      </c>
    </row>
    <row r="723" spans="1:2">
      <c r="A723" s="37" t="s">
        <v>1597</v>
      </c>
      <c r="B723" s="37" t="s">
        <v>2054</v>
      </c>
    </row>
    <row r="724" spans="1:2">
      <c r="A724" s="37" t="s">
        <v>1601</v>
      </c>
      <c r="B724" s="37" t="s">
        <v>2055</v>
      </c>
    </row>
    <row r="725" spans="1:2">
      <c r="A725" s="37" t="s">
        <v>1600</v>
      </c>
      <c r="B725" s="37" t="s">
        <v>2056</v>
      </c>
    </row>
    <row r="726" spans="1:2">
      <c r="A726" s="37" t="s">
        <v>1604</v>
      </c>
      <c r="B726" s="37" t="s">
        <v>2057</v>
      </c>
    </row>
    <row r="727" spans="1:2">
      <c r="A727" s="37" t="s">
        <v>1603</v>
      </c>
      <c r="B727" s="37" t="s">
        <v>2058</v>
      </c>
    </row>
    <row r="728" spans="1:2">
      <c r="A728" s="37" t="s">
        <v>1607</v>
      </c>
      <c r="B728" s="37" t="s">
        <v>2059</v>
      </c>
    </row>
    <row r="729" spans="1:2">
      <c r="A729" s="37" t="s">
        <v>1606</v>
      </c>
      <c r="B729" s="37" t="s">
        <v>2060</v>
      </c>
    </row>
    <row r="730" spans="1:2">
      <c r="A730" s="37" t="s">
        <v>1610</v>
      </c>
      <c r="B730" s="37" t="s">
        <v>2061</v>
      </c>
    </row>
    <row r="731" spans="1:2">
      <c r="A731" s="37" t="s">
        <v>1609</v>
      </c>
      <c r="B731" s="37" t="s">
        <v>2062</v>
      </c>
    </row>
    <row r="732" spans="1:2">
      <c r="A732" s="37" t="s">
        <v>1613</v>
      </c>
      <c r="B732" s="37" t="s">
        <v>2063</v>
      </c>
    </row>
    <row r="733" spans="1:2">
      <c r="A733" s="37" t="s">
        <v>1612</v>
      </c>
      <c r="B733" s="37" t="s">
        <v>2064</v>
      </c>
    </row>
    <row r="734" spans="1:2">
      <c r="A734" s="37" t="s">
        <v>1616</v>
      </c>
      <c r="B734" s="37" t="s">
        <v>2065</v>
      </c>
    </row>
    <row r="735" spans="1:2">
      <c r="A735" s="37" t="s">
        <v>1615</v>
      </c>
      <c r="B735" s="37" t="s">
        <v>2066</v>
      </c>
    </row>
    <row r="736" spans="1:2">
      <c r="A736" s="37" t="s">
        <v>1619</v>
      </c>
      <c r="B736" s="37" t="s">
        <v>2067</v>
      </c>
    </row>
    <row r="737" spans="1:2">
      <c r="A737" s="37" t="s">
        <v>1618</v>
      </c>
      <c r="B737" s="37" t="s">
        <v>2068</v>
      </c>
    </row>
    <row r="738" spans="1:2">
      <c r="A738" s="37" t="s">
        <v>1622</v>
      </c>
      <c r="B738" s="37" t="s">
        <v>2069</v>
      </c>
    </row>
    <row r="739" spans="1:2">
      <c r="A739" s="37" t="s">
        <v>1621</v>
      </c>
      <c r="B739" s="37" t="s">
        <v>2070</v>
      </c>
    </row>
    <row r="740" spans="1:2">
      <c r="A740" s="37" t="s">
        <v>1625</v>
      </c>
      <c r="B740" s="37" t="s">
        <v>2071</v>
      </c>
    </row>
    <row r="741" spans="1:2">
      <c r="A741" s="37" t="s">
        <v>1624</v>
      </c>
      <c r="B741" s="37" t="s">
        <v>2072</v>
      </c>
    </row>
    <row r="742" spans="1:2">
      <c r="A742" s="37" t="s">
        <v>1628</v>
      </c>
      <c r="B742" s="37" t="s">
        <v>2073</v>
      </c>
    </row>
    <row r="743" spans="1:2">
      <c r="A743" s="37" t="s">
        <v>1627</v>
      </c>
      <c r="B743" s="37" t="s">
        <v>2074</v>
      </c>
    </row>
    <row r="744" spans="1:2">
      <c r="A744" s="37" t="s">
        <v>1631</v>
      </c>
      <c r="B744" s="37" t="s">
        <v>2075</v>
      </c>
    </row>
    <row r="745" spans="1:2">
      <c r="A745" s="37" t="s">
        <v>1630</v>
      </c>
      <c r="B745" s="37" t="s">
        <v>2076</v>
      </c>
    </row>
    <row r="746" spans="1:2">
      <c r="A746" s="37" t="s">
        <v>1634</v>
      </c>
      <c r="B746" s="37" t="s">
        <v>2077</v>
      </c>
    </row>
    <row r="747" spans="1:2">
      <c r="A747" s="37" t="s">
        <v>1633</v>
      </c>
      <c r="B747" s="37" t="s">
        <v>2078</v>
      </c>
    </row>
    <row r="748" spans="1:2">
      <c r="A748" s="37" t="s">
        <v>1637</v>
      </c>
      <c r="B748" s="37" t="s">
        <v>2079</v>
      </c>
    </row>
    <row r="749" spans="1:2">
      <c r="A749" s="37" t="s">
        <v>1636</v>
      </c>
      <c r="B749" s="37" t="s">
        <v>2080</v>
      </c>
    </row>
    <row r="750" spans="1:2">
      <c r="A750" s="37" t="s">
        <v>1640</v>
      </c>
      <c r="B750" s="37" t="s">
        <v>2081</v>
      </c>
    </row>
    <row r="751" spans="1:2">
      <c r="A751" s="37" t="s">
        <v>1639</v>
      </c>
      <c r="B751" s="37" t="s">
        <v>2082</v>
      </c>
    </row>
    <row r="752" spans="1:2">
      <c r="A752" s="37" t="s">
        <v>1643</v>
      </c>
      <c r="B752" s="37" t="s">
        <v>2083</v>
      </c>
    </row>
    <row r="753" spans="1:2">
      <c r="A753" s="37" t="s">
        <v>1642</v>
      </c>
      <c r="B753" s="37" t="s">
        <v>2084</v>
      </c>
    </row>
    <row r="754" spans="1:2">
      <c r="A754" s="37" t="s">
        <v>1646</v>
      </c>
      <c r="B754" s="37" t="s">
        <v>2085</v>
      </c>
    </row>
    <row r="755" spans="1:2">
      <c r="A755" s="37" t="s">
        <v>1645</v>
      </c>
      <c r="B755" s="37" t="s">
        <v>2086</v>
      </c>
    </row>
    <row r="756" spans="1:2">
      <c r="A756" s="37" t="s">
        <v>1649</v>
      </c>
      <c r="B756" s="37" t="s">
        <v>2087</v>
      </c>
    </row>
    <row r="757" spans="1:2">
      <c r="A757" s="37" t="s">
        <v>1648</v>
      </c>
      <c r="B757" s="37" t="s">
        <v>2088</v>
      </c>
    </row>
    <row r="758" spans="1:2">
      <c r="A758" s="37" t="s">
        <v>1652</v>
      </c>
      <c r="B758" s="37" t="s">
        <v>2089</v>
      </c>
    </row>
    <row r="759" spans="1:2">
      <c r="A759" s="37" t="s">
        <v>1651</v>
      </c>
      <c r="B759" s="37" t="s">
        <v>2090</v>
      </c>
    </row>
    <row r="760" spans="1:2">
      <c r="A760" s="37" t="s">
        <v>1657</v>
      </c>
      <c r="B760" s="37" t="s">
        <v>2091</v>
      </c>
    </row>
    <row r="761" spans="1:2">
      <c r="A761" s="37" t="s">
        <v>1656</v>
      </c>
      <c r="B761" s="37" t="s">
        <v>2092</v>
      </c>
    </row>
    <row r="762" spans="1:2">
      <c r="A762" s="37" t="s">
        <v>1662</v>
      </c>
      <c r="B762" s="37" t="s">
        <v>2093</v>
      </c>
    </row>
    <row r="763" spans="1:2">
      <c r="A763" s="37" t="s">
        <v>1661</v>
      </c>
      <c r="B763" s="37" t="s">
        <v>2094</v>
      </c>
    </row>
    <row r="764" spans="1:2">
      <c r="A764" s="37" t="s">
        <v>1667</v>
      </c>
      <c r="B764" s="37" t="s">
        <v>2095</v>
      </c>
    </row>
    <row r="765" spans="1:2">
      <c r="A765" s="37" t="s">
        <v>1666</v>
      </c>
      <c r="B765" s="37" t="s">
        <v>2096</v>
      </c>
    </row>
    <row r="766" spans="1:2">
      <c r="A766" s="37" t="s">
        <v>1672</v>
      </c>
      <c r="B766" s="37" t="s">
        <v>2097</v>
      </c>
    </row>
    <row r="767" spans="1:2">
      <c r="A767" s="37" t="s">
        <v>1671</v>
      </c>
      <c r="B767" s="37" t="s">
        <v>2098</v>
      </c>
    </row>
    <row r="768" spans="1:2">
      <c r="A768" s="37" t="s">
        <v>1675</v>
      </c>
      <c r="B768" s="37" t="s">
        <v>2099</v>
      </c>
    </row>
    <row r="769" spans="1:2">
      <c r="A769" s="37" t="s">
        <v>1674</v>
      </c>
      <c r="B769" s="37" t="s">
        <v>2100</v>
      </c>
    </row>
    <row r="770" spans="1:2">
      <c r="A770" s="37" t="s">
        <v>1678</v>
      </c>
      <c r="B770" s="37" t="s">
        <v>2101</v>
      </c>
    </row>
    <row r="771" spans="1:2">
      <c r="A771" s="37" t="s">
        <v>1677</v>
      </c>
      <c r="B771" s="37" t="s">
        <v>2102</v>
      </c>
    </row>
    <row r="772" spans="1:2">
      <c r="A772" s="37" t="s">
        <v>1681</v>
      </c>
      <c r="B772" s="37" t="s">
        <v>2103</v>
      </c>
    </row>
    <row r="773" spans="1:2">
      <c r="A773" s="37" t="s">
        <v>1680</v>
      </c>
      <c r="B773" s="37" t="s">
        <v>2104</v>
      </c>
    </row>
    <row r="774" spans="1:2">
      <c r="A774" s="37" t="s">
        <v>1684</v>
      </c>
      <c r="B774" s="37" t="s">
        <v>2105</v>
      </c>
    </row>
    <row r="775" spans="1:2">
      <c r="A775" s="37" t="s">
        <v>1683</v>
      </c>
      <c r="B775" s="37" t="s">
        <v>2106</v>
      </c>
    </row>
    <row r="776" spans="1:2">
      <c r="A776" s="37" t="s">
        <v>1687</v>
      </c>
      <c r="B776" s="37" t="s">
        <v>2107</v>
      </c>
    </row>
    <row r="777" spans="1:2">
      <c r="A777" s="37" t="s">
        <v>1686</v>
      </c>
      <c r="B777" s="37" t="s">
        <v>2108</v>
      </c>
    </row>
    <row r="778" spans="1:2">
      <c r="A778" s="37" t="s">
        <v>1690</v>
      </c>
      <c r="B778" s="37" t="s">
        <v>2109</v>
      </c>
    </row>
    <row r="779" spans="1:2">
      <c r="A779" s="37" t="s">
        <v>1689</v>
      </c>
      <c r="B779" s="37" t="s">
        <v>2110</v>
      </c>
    </row>
    <row r="780" spans="1:2">
      <c r="A780" s="37" t="s">
        <v>1693</v>
      </c>
      <c r="B780" s="37" t="s">
        <v>2111</v>
      </c>
    </row>
    <row r="781" spans="1:2">
      <c r="A781" s="37" t="s">
        <v>1692</v>
      </c>
      <c r="B781" s="37" t="s">
        <v>2112</v>
      </c>
    </row>
    <row r="782" spans="1:2">
      <c r="A782" s="37" t="s">
        <v>1696</v>
      </c>
      <c r="B782" s="37" t="s">
        <v>2113</v>
      </c>
    </row>
    <row r="783" spans="1:2">
      <c r="A783" s="37" t="s">
        <v>1695</v>
      </c>
      <c r="B783" s="37" t="s">
        <v>2114</v>
      </c>
    </row>
    <row r="784" spans="1:2">
      <c r="A784" s="37" t="s">
        <v>1699</v>
      </c>
      <c r="B784" s="37" t="s">
        <v>2115</v>
      </c>
    </row>
    <row r="785" spans="1:2">
      <c r="A785" s="37" t="s">
        <v>1698</v>
      </c>
      <c r="B785" s="37" t="s">
        <v>2116</v>
      </c>
    </row>
    <row r="786" spans="1:2">
      <c r="A786" s="37" t="s">
        <v>1702</v>
      </c>
      <c r="B786" s="37" t="s">
        <v>2117</v>
      </c>
    </row>
    <row r="787" spans="1:2">
      <c r="A787" s="37" t="s">
        <v>1701</v>
      </c>
      <c r="B787" s="37" t="s">
        <v>2118</v>
      </c>
    </row>
    <row r="788" spans="1:2">
      <c r="A788" s="37" t="s">
        <v>1705</v>
      </c>
      <c r="B788" s="37" t="s">
        <v>2119</v>
      </c>
    </row>
    <row r="789" spans="1:2">
      <c r="A789" s="37" t="s">
        <v>1704</v>
      </c>
      <c r="B789" s="37" t="s">
        <v>2120</v>
      </c>
    </row>
    <row r="790" spans="1:2">
      <c r="A790" s="37" t="s">
        <v>371</v>
      </c>
      <c r="B790" s="37" t="s">
        <v>2121</v>
      </c>
    </row>
    <row r="791" spans="1:2">
      <c r="A791" s="37" t="s">
        <v>372</v>
      </c>
      <c r="B791" s="37" t="s">
        <v>2122</v>
      </c>
    </row>
    <row r="792" spans="1:2">
      <c r="A792" s="37" t="s">
        <v>386</v>
      </c>
      <c r="B792" s="37" t="s">
        <v>2123</v>
      </c>
    </row>
    <row r="793" spans="1:2">
      <c r="A793" s="37" t="s">
        <v>387</v>
      </c>
      <c r="B793" s="37" t="s">
        <v>2124</v>
      </c>
    </row>
    <row r="794" spans="1:2">
      <c r="A794" s="37" t="s">
        <v>547</v>
      </c>
      <c r="B794" s="37" t="s">
        <v>2125</v>
      </c>
    </row>
    <row r="795" spans="1:2">
      <c r="A795" s="37" t="s">
        <v>548</v>
      </c>
      <c r="B795" s="37" t="s">
        <v>2126</v>
      </c>
    </row>
    <row r="796" spans="1:2">
      <c r="A796" s="37" t="s">
        <v>570</v>
      </c>
      <c r="B796" s="37" t="s">
        <v>1783</v>
      </c>
    </row>
    <row r="797" spans="1:2">
      <c r="A797" s="37" t="s">
        <v>571</v>
      </c>
      <c r="B797" s="37" t="s">
        <v>1782</v>
      </c>
    </row>
    <row r="798" spans="1:2">
      <c r="A798" s="37" t="s">
        <v>576</v>
      </c>
      <c r="B798" s="37" t="s">
        <v>1785</v>
      </c>
    </row>
    <row r="799" spans="1:2">
      <c r="A799" s="37" t="s">
        <v>577</v>
      </c>
      <c r="B799" s="37" t="s">
        <v>1784</v>
      </c>
    </row>
    <row r="800" spans="1:2">
      <c r="A800" s="37" t="s">
        <v>582</v>
      </c>
      <c r="B800" s="37" t="s">
        <v>1787</v>
      </c>
    </row>
    <row r="801" spans="1:2">
      <c r="A801" s="37" t="s">
        <v>583</v>
      </c>
      <c r="B801" s="37" t="s">
        <v>1786</v>
      </c>
    </row>
    <row r="802" spans="1:2">
      <c r="A802" s="37" t="s">
        <v>588</v>
      </c>
      <c r="B802" s="37" t="s">
        <v>1789</v>
      </c>
    </row>
    <row r="803" spans="1:2">
      <c r="A803" s="37" t="s">
        <v>589</v>
      </c>
      <c r="B803" s="37" t="s">
        <v>1788</v>
      </c>
    </row>
    <row r="804" spans="1:2">
      <c r="A804" s="37" t="s">
        <v>642</v>
      </c>
      <c r="B804" s="37" t="s">
        <v>2127</v>
      </c>
    </row>
    <row r="805" spans="1:2">
      <c r="A805" s="37" t="s">
        <v>643</v>
      </c>
      <c r="B805" s="37" t="s">
        <v>2128</v>
      </c>
    </row>
    <row r="806" spans="1:2">
      <c r="A806" s="37" t="s">
        <v>648</v>
      </c>
      <c r="B806" s="37" t="s">
        <v>2129</v>
      </c>
    </row>
    <row r="807" spans="1:2">
      <c r="A807" s="37" t="s">
        <v>649</v>
      </c>
      <c r="B807" s="37" t="s">
        <v>2130</v>
      </c>
    </row>
    <row r="808" spans="1:2">
      <c r="A808" s="37" t="s">
        <v>654</v>
      </c>
      <c r="B808" s="37" t="s">
        <v>2131</v>
      </c>
    </row>
    <row r="809" spans="1:2">
      <c r="A809" s="37" t="s">
        <v>655</v>
      </c>
      <c r="B809" s="37" t="s">
        <v>2132</v>
      </c>
    </row>
    <row r="810" spans="1:2">
      <c r="A810" s="37" t="s">
        <v>660</v>
      </c>
      <c r="B810" s="37" t="s">
        <v>2133</v>
      </c>
    </row>
    <row r="811" spans="1:2">
      <c r="A811" s="37" t="s">
        <v>661</v>
      </c>
      <c r="B811" s="37" t="s">
        <v>2134</v>
      </c>
    </row>
    <row r="812" spans="1:2">
      <c r="A812" s="37" t="s">
        <v>666</v>
      </c>
      <c r="B812" s="37" t="s">
        <v>1727</v>
      </c>
    </row>
    <row r="813" spans="1:2">
      <c r="A813" s="37" t="s">
        <v>667</v>
      </c>
      <c r="B813" s="37" t="s">
        <v>1726</v>
      </c>
    </row>
    <row r="814" spans="1:2">
      <c r="A814" s="37" t="s">
        <v>672</v>
      </c>
      <c r="B814" s="37" t="s">
        <v>1729</v>
      </c>
    </row>
    <row r="815" spans="1:2">
      <c r="A815" s="37" t="s">
        <v>673</v>
      </c>
      <c r="B815" s="37" t="s">
        <v>1728</v>
      </c>
    </row>
    <row r="816" spans="1:2">
      <c r="A816" s="37" t="s">
        <v>678</v>
      </c>
      <c r="B816" s="37" t="s">
        <v>1731</v>
      </c>
    </row>
    <row r="817" spans="1:2">
      <c r="A817" s="37" t="s">
        <v>679</v>
      </c>
      <c r="B817" s="37" t="s">
        <v>1730</v>
      </c>
    </row>
    <row r="818" spans="1:2">
      <c r="A818" s="37" t="s">
        <v>684</v>
      </c>
      <c r="B818" s="37" t="s">
        <v>1733</v>
      </c>
    </row>
    <row r="819" spans="1:2">
      <c r="A819" s="37" t="s">
        <v>685</v>
      </c>
      <c r="B819" s="37" t="s">
        <v>1732</v>
      </c>
    </row>
    <row r="820" spans="1:2">
      <c r="A820" s="37" t="s">
        <v>718</v>
      </c>
      <c r="B820" s="37" t="s">
        <v>2135</v>
      </c>
    </row>
    <row r="821" spans="1:2">
      <c r="A821" s="37" t="s">
        <v>719</v>
      </c>
      <c r="B821" s="37" t="s">
        <v>2136</v>
      </c>
    </row>
    <row r="822" spans="1:2">
      <c r="A822" s="37" t="s">
        <v>787</v>
      </c>
      <c r="B822" s="37" t="s">
        <v>2137</v>
      </c>
    </row>
    <row r="823" spans="1:2">
      <c r="A823" s="37" t="s">
        <v>788</v>
      </c>
      <c r="B823" s="37" t="s">
        <v>2138</v>
      </c>
    </row>
    <row r="824" spans="1:2">
      <c r="A824" s="37" t="s">
        <v>918</v>
      </c>
      <c r="B824" s="37" t="s">
        <v>2139</v>
      </c>
    </row>
    <row r="825" spans="1:2">
      <c r="A825" s="37" t="s">
        <v>919</v>
      </c>
      <c r="B825" s="37" t="s">
        <v>2140</v>
      </c>
    </row>
    <row r="826" spans="1:2">
      <c r="A826" s="37" t="s">
        <v>923</v>
      </c>
      <c r="B826" s="37" t="s">
        <v>2141</v>
      </c>
    </row>
    <row r="827" spans="1:2">
      <c r="A827" s="37" t="s">
        <v>924</v>
      </c>
      <c r="B827" s="37" t="s">
        <v>2142</v>
      </c>
    </row>
    <row r="828" spans="1:2">
      <c r="A828" s="37" t="s">
        <v>928</v>
      </c>
      <c r="B828" s="37" t="s">
        <v>2143</v>
      </c>
    </row>
    <row r="829" spans="1:2">
      <c r="A829" s="37" t="s">
        <v>929</v>
      </c>
      <c r="B829" s="37" t="s">
        <v>2144</v>
      </c>
    </row>
    <row r="830" spans="1:2">
      <c r="A830" s="37" t="s">
        <v>933</v>
      </c>
      <c r="B830" s="37" t="s">
        <v>2145</v>
      </c>
    </row>
    <row r="831" spans="1:2">
      <c r="A831" s="37" t="s">
        <v>934</v>
      </c>
      <c r="B831" s="37" t="s">
        <v>2146</v>
      </c>
    </row>
    <row r="832" spans="1:2">
      <c r="A832" s="37" t="s">
        <v>956</v>
      </c>
      <c r="B832" s="37" t="s">
        <v>2147</v>
      </c>
    </row>
    <row r="833" spans="1:2">
      <c r="A833" s="37" t="s">
        <v>957</v>
      </c>
      <c r="B833" s="37" t="s">
        <v>2148</v>
      </c>
    </row>
    <row r="834" spans="1:2">
      <c r="A834" s="37" t="s">
        <v>1032</v>
      </c>
      <c r="B834" s="37" t="s">
        <v>2149</v>
      </c>
    </row>
    <row r="835" spans="1:2">
      <c r="A835" s="37" t="s">
        <v>1033</v>
      </c>
      <c r="B835" s="37" t="s">
        <v>2150</v>
      </c>
    </row>
    <row r="836" spans="1:2">
      <c r="A836" s="37" t="s">
        <v>1078</v>
      </c>
      <c r="B836" s="37" t="s">
        <v>2151</v>
      </c>
    </row>
    <row r="837" spans="1:2">
      <c r="A837" s="37" t="s">
        <v>1079</v>
      </c>
      <c r="B837" s="37" t="s">
        <v>2152</v>
      </c>
    </row>
    <row r="838" spans="1:2">
      <c r="A838" s="37" t="s">
        <v>1083</v>
      </c>
      <c r="B838" s="37" t="s">
        <v>2153</v>
      </c>
    </row>
    <row r="839" spans="1:2">
      <c r="A839" s="37" t="s">
        <v>1084</v>
      </c>
      <c r="B839" s="37" t="s">
        <v>2154</v>
      </c>
    </row>
    <row r="840" spans="1:2">
      <c r="A840" s="37" t="s">
        <v>1088</v>
      </c>
      <c r="B840" s="37" t="s">
        <v>2155</v>
      </c>
    </row>
    <row r="841" spans="1:2">
      <c r="A841" s="37" t="s">
        <v>1089</v>
      </c>
      <c r="B841" s="37" t="s">
        <v>2156</v>
      </c>
    </row>
    <row r="842" spans="1:2">
      <c r="A842" s="37" t="s">
        <v>1093</v>
      </c>
      <c r="B842" s="37" t="s">
        <v>2157</v>
      </c>
    </row>
    <row r="843" spans="1:2">
      <c r="A843" s="37" t="s">
        <v>1094</v>
      </c>
      <c r="B843" s="37" t="s">
        <v>2158</v>
      </c>
    </row>
    <row r="844" spans="1:2">
      <c r="A844" s="37" t="s">
        <v>1161</v>
      </c>
      <c r="B844" s="37" t="s">
        <v>2159</v>
      </c>
    </row>
    <row r="845" spans="1:2">
      <c r="A845" s="37" t="s">
        <v>1162</v>
      </c>
      <c r="B845" s="37" t="s">
        <v>2160</v>
      </c>
    </row>
    <row r="846" spans="1:2">
      <c r="A846" s="37" t="s">
        <v>1172</v>
      </c>
      <c r="B846" s="37" t="s">
        <v>2161</v>
      </c>
    </row>
    <row r="847" spans="1:2">
      <c r="A847" s="37" t="s">
        <v>1173</v>
      </c>
      <c r="B847" s="37" t="s">
        <v>2162</v>
      </c>
    </row>
    <row r="848" spans="1:2">
      <c r="A848" s="37" t="s">
        <v>1177</v>
      </c>
      <c r="B848" s="37" t="s">
        <v>2163</v>
      </c>
    </row>
    <row r="849" spans="1:2">
      <c r="A849" s="37" t="s">
        <v>1178</v>
      </c>
      <c r="B849" s="37" t="s">
        <v>2164</v>
      </c>
    </row>
    <row r="850" spans="1:2">
      <c r="A850" s="37" t="s">
        <v>1182</v>
      </c>
      <c r="B850" s="37" t="s">
        <v>2165</v>
      </c>
    </row>
    <row r="851" spans="1:2">
      <c r="A851" s="37" t="s">
        <v>1183</v>
      </c>
      <c r="B851" s="37" t="s">
        <v>2166</v>
      </c>
    </row>
    <row r="852" spans="1:2">
      <c r="A852" s="37" t="s">
        <v>1187</v>
      </c>
      <c r="B852" s="37" t="s">
        <v>2167</v>
      </c>
    </row>
    <row r="853" spans="1:2">
      <c r="A853" s="37" t="s">
        <v>1188</v>
      </c>
      <c r="B853" s="37" t="s">
        <v>2168</v>
      </c>
    </row>
    <row r="854" spans="1:2">
      <c r="A854" s="37" t="s">
        <v>1198</v>
      </c>
      <c r="B854" s="37" t="s">
        <v>2169</v>
      </c>
    </row>
    <row r="855" spans="1:2">
      <c r="A855" s="37" t="s">
        <v>1199</v>
      </c>
      <c r="B855" s="37" t="s">
        <v>2170</v>
      </c>
    </row>
    <row r="856" spans="1:2">
      <c r="A856" s="37" t="s">
        <v>1245</v>
      </c>
      <c r="B856" s="37" t="s">
        <v>1881</v>
      </c>
    </row>
    <row r="857" spans="1:2">
      <c r="A857" s="37" t="s">
        <v>1246</v>
      </c>
      <c r="B857" s="37" t="s">
        <v>1880</v>
      </c>
    </row>
    <row r="858" spans="1:2">
      <c r="A858" s="37" t="s">
        <v>1253</v>
      </c>
      <c r="B858" s="37" t="s">
        <v>2171</v>
      </c>
    </row>
    <row r="859" spans="1:2">
      <c r="A859" s="37" t="s">
        <v>1254</v>
      </c>
      <c r="B859" s="37" t="s">
        <v>2172</v>
      </c>
    </row>
    <row r="860" spans="1:2">
      <c r="A860" s="37" t="s">
        <v>1291</v>
      </c>
      <c r="B860" s="37" t="s">
        <v>2173</v>
      </c>
    </row>
    <row r="861" spans="1:2">
      <c r="A861" s="37" t="s">
        <v>1292</v>
      </c>
      <c r="B861" s="37" t="s">
        <v>2174</v>
      </c>
    </row>
    <row r="862" spans="1:2">
      <c r="A862" s="37" t="s">
        <v>1320</v>
      </c>
      <c r="B862" s="37" t="s">
        <v>2175</v>
      </c>
    </row>
    <row r="863" spans="1:2">
      <c r="A863" s="37" t="s">
        <v>1321</v>
      </c>
      <c r="B863" s="37" t="s">
        <v>2176</v>
      </c>
    </row>
    <row r="864" spans="1:2">
      <c r="A864" s="37" t="s">
        <v>1325</v>
      </c>
      <c r="B864" s="37" t="s">
        <v>2177</v>
      </c>
    </row>
    <row r="865" spans="1:2">
      <c r="A865" s="37" t="s">
        <v>1326</v>
      </c>
      <c r="B865" s="37" t="s">
        <v>2178</v>
      </c>
    </row>
    <row r="866" spans="1:2">
      <c r="A866" s="37" t="s">
        <v>1330</v>
      </c>
      <c r="B866" s="37" t="s">
        <v>2179</v>
      </c>
    </row>
    <row r="867" spans="1:2">
      <c r="A867" s="37" t="s">
        <v>1331</v>
      </c>
      <c r="B867" s="37" t="s">
        <v>2180</v>
      </c>
    </row>
    <row r="868" spans="1:2">
      <c r="A868" s="37" t="s">
        <v>1335</v>
      </c>
      <c r="B868" s="37" t="s">
        <v>2181</v>
      </c>
    </row>
    <row r="869" spans="1:2">
      <c r="A869" s="37" t="s">
        <v>1336</v>
      </c>
      <c r="B869" s="37" t="s">
        <v>2182</v>
      </c>
    </row>
    <row r="870" spans="1:2">
      <c r="A870" s="37" t="s">
        <v>1388</v>
      </c>
      <c r="B870" s="37" t="s">
        <v>2183</v>
      </c>
    </row>
    <row r="871" spans="1:2">
      <c r="A871" s="37" t="s">
        <v>1389</v>
      </c>
      <c r="B871" s="37" t="s">
        <v>2184</v>
      </c>
    </row>
    <row r="872" spans="1:2">
      <c r="A872" s="37" t="s">
        <v>1393</v>
      </c>
      <c r="B872" s="37" t="s">
        <v>2185</v>
      </c>
    </row>
    <row r="873" spans="1:2">
      <c r="A873" s="37" t="s">
        <v>1394</v>
      </c>
      <c r="B873" s="37" t="s">
        <v>2186</v>
      </c>
    </row>
    <row r="874" spans="1:2">
      <c r="A874" s="37" t="s">
        <v>1398</v>
      </c>
      <c r="B874" s="37" t="s">
        <v>2187</v>
      </c>
    </row>
    <row r="875" spans="1:2">
      <c r="A875" s="37" t="s">
        <v>1399</v>
      </c>
      <c r="B875" s="37" t="s">
        <v>2188</v>
      </c>
    </row>
    <row r="876" spans="1:2">
      <c r="A876" s="37" t="s">
        <v>1403</v>
      </c>
      <c r="B876" s="37" t="s">
        <v>2189</v>
      </c>
    </row>
    <row r="877" spans="1:2">
      <c r="A877" s="37" t="s">
        <v>1404</v>
      </c>
      <c r="B877" s="37" t="s">
        <v>2190</v>
      </c>
    </row>
    <row r="878" spans="1:2">
      <c r="A878" s="37" t="s">
        <v>1436</v>
      </c>
      <c r="B878" s="37" t="s">
        <v>2191</v>
      </c>
    </row>
    <row r="879" spans="1:2">
      <c r="A879" s="37" t="s">
        <v>1437</v>
      </c>
      <c r="B879" s="37" t="s">
        <v>2192</v>
      </c>
    </row>
    <row r="880" spans="1:2">
      <c r="A880" s="37" t="s">
        <v>1507</v>
      </c>
      <c r="B880" s="37" t="s">
        <v>2193</v>
      </c>
    </row>
    <row r="881" spans="1:2">
      <c r="A881" s="37" t="s">
        <v>1508</v>
      </c>
      <c r="B881" s="37" t="s">
        <v>2194</v>
      </c>
    </row>
    <row r="882" spans="1:2">
      <c r="A882" s="37" t="s">
        <v>1653</v>
      </c>
      <c r="B882" s="37" t="s">
        <v>2195</v>
      </c>
    </row>
    <row r="883" spans="1:2">
      <c r="A883" s="37" t="s">
        <v>1654</v>
      </c>
      <c r="B883" s="37" t="s">
        <v>2196</v>
      </c>
    </row>
    <row r="884" spans="1:2">
      <c r="A884" s="37" t="s">
        <v>1658</v>
      </c>
      <c r="B884" s="37" t="s">
        <v>2197</v>
      </c>
    </row>
    <row r="885" spans="1:2">
      <c r="A885" s="37" t="s">
        <v>1659</v>
      </c>
      <c r="B885" s="37" t="s">
        <v>2198</v>
      </c>
    </row>
    <row r="886" spans="1:2">
      <c r="A886" s="37" t="s">
        <v>1663</v>
      </c>
      <c r="B886" s="37" t="s">
        <v>2199</v>
      </c>
    </row>
    <row r="887" spans="1:2">
      <c r="A887" s="37" t="s">
        <v>1664</v>
      </c>
      <c r="B887" s="37" t="s">
        <v>2200</v>
      </c>
    </row>
    <row r="888" spans="1:2">
      <c r="A888" s="37" t="s">
        <v>1668</v>
      </c>
      <c r="B888" s="37" t="s">
        <v>2201</v>
      </c>
    </row>
    <row r="889" spans="1:2">
      <c r="A889" s="37" t="s">
        <v>1669</v>
      </c>
      <c r="B889" s="37" t="s">
        <v>2202</v>
      </c>
    </row>
    <row r="890" spans="1:2">
      <c r="A890" s="37" t="s">
        <v>1277</v>
      </c>
      <c r="B890" s="37" t="s">
        <v>2203</v>
      </c>
    </row>
    <row r="891" spans="1:2">
      <c r="A891" s="37" t="s">
        <v>1278</v>
      </c>
      <c r="B891" s="37" t="s">
        <v>2204</v>
      </c>
    </row>
    <row r="892" spans="1:2">
      <c r="A892" s="37" t="s">
        <v>1297</v>
      </c>
      <c r="B892" s="37" t="s">
        <v>2205</v>
      </c>
    </row>
    <row r="893" spans="1:2">
      <c r="A893" s="37" t="s">
        <v>1298</v>
      </c>
      <c r="B893" s="37" t="s">
        <v>2206</v>
      </c>
    </row>
    <row r="894" spans="1:2">
      <c r="A894" s="37" t="s">
        <v>1407</v>
      </c>
      <c r="B894" s="37" t="s">
        <v>2207</v>
      </c>
    </row>
    <row r="895" spans="1:2">
      <c r="A895" s="37" t="s">
        <v>1408</v>
      </c>
      <c r="B895" s="37" t="s">
        <v>2208</v>
      </c>
    </row>
    <row r="896" spans="1:2">
      <c r="A896" s="37" t="s">
        <v>1410</v>
      </c>
      <c r="B896" s="37" t="s">
        <v>2209</v>
      </c>
    </row>
    <row r="897" spans="1:2">
      <c r="A897" s="37" t="s">
        <v>1411</v>
      </c>
      <c r="B897" s="37" t="s">
        <v>2210</v>
      </c>
    </row>
    <row r="898" spans="1:2">
      <c r="A898" s="37" t="s">
        <v>1413</v>
      </c>
      <c r="B898" s="37" t="s">
        <v>2211</v>
      </c>
    </row>
    <row r="899" spans="1:2">
      <c r="A899" s="37" t="s">
        <v>1414</v>
      </c>
      <c r="B899" s="37" t="s">
        <v>2212</v>
      </c>
    </row>
    <row r="900" spans="1:2">
      <c r="A900" s="37" t="s">
        <v>1445</v>
      </c>
      <c r="B900" s="37" t="s">
        <v>2213</v>
      </c>
    </row>
    <row r="901" spans="1:2">
      <c r="A901" s="37" t="s">
        <v>1446</v>
      </c>
      <c r="B901" s="37" t="s">
        <v>2214</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6a2e673-aec1-4a31-bb25-5bf0d2fd598e" xsi:nil="true"/>
    <lcf76f155ced4ddcb4097134ff3c332f xmlns="ff701802-113d-4d37-b72f-6ed4094120d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F9AC63AE4060A4EB0841E49751518A1" ma:contentTypeVersion="16" ma:contentTypeDescription="Create a new document." ma:contentTypeScope="" ma:versionID="7efbd20944395af3044749fbae802001">
  <xsd:schema xmlns:xsd="http://www.w3.org/2001/XMLSchema" xmlns:xs="http://www.w3.org/2001/XMLSchema" xmlns:p="http://schemas.microsoft.com/office/2006/metadata/properties" xmlns:ns2="ff701802-113d-4d37-b72f-6ed4094120d6" xmlns:ns3="041e83a1-a141-481d-9569-60aed768ca01" xmlns:ns4="36a2e673-aec1-4a31-bb25-5bf0d2fd598e" targetNamespace="http://schemas.microsoft.com/office/2006/metadata/properties" ma:root="true" ma:fieldsID="7dc3c344acd4af5b0185617ba23693be" ns2:_="" ns3:_="" ns4:_="">
    <xsd:import namespace="ff701802-113d-4d37-b72f-6ed4094120d6"/>
    <xsd:import namespace="041e83a1-a141-481d-9569-60aed768ca01"/>
    <xsd:import namespace="36a2e673-aec1-4a31-bb25-5bf0d2fd59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701802-113d-4d37-b72f-6ed4094120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e8c835f7-b660-4442-b8c7-c3559f13eec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e83a1-a141-481d-9569-60aed768ca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a2e673-aec1-4a31-bb25-5bf0d2fd598e"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53438ae-f6cb-4a7e-9258-146c07004fe5}" ma:internalName="TaxCatchAll" ma:showField="CatchAllData" ma:web="041e83a1-a141-481d-9569-60aed768ca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7947EA1-4448-4938-8F16-426791BCCEDC}"/>
</file>

<file path=customXml/itemProps2.xml><?xml version="1.0" encoding="utf-8"?>
<ds:datastoreItem xmlns:ds="http://schemas.openxmlformats.org/officeDocument/2006/customXml" ds:itemID="{42C0125B-08D4-4BC1-9524-2C12DF13B5DB}"/>
</file>

<file path=customXml/itemProps3.xml><?xml version="1.0" encoding="utf-8"?>
<ds:datastoreItem xmlns:ds="http://schemas.openxmlformats.org/officeDocument/2006/customXml" ds:itemID="{D2D4672A-419F-43F4-95F8-0FD363083941}"/>
</file>

<file path=docProps/app.xml><?xml version="1.0" encoding="utf-8"?>
<Properties xmlns="http://schemas.openxmlformats.org/officeDocument/2006/extended-properties" xmlns:vt="http://schemas.openxmlformats.org/officeDocument/2006/docPropsVTypes">
  <Application>Microsoft Excel Online</Application>
  <Manager/>
  <Company>Centers for Disease Control and Prevention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Poates, Angela (CDC/OID/NCEZID) (CTR)</dc:creator>
  <cp:keywords/>
  <dc:description/>
  <cp:lastModifiedBy>Nowak, Rudolph | APHL</cp:lastModifiedBy>
  <cp:revision/>
  <dcterms:created xsi:type="dcterms:W3CDTF">2018-10-03T15:47:40Z</dcterms:created>
  <dcterms:modified xsi:type="dcterms:W3CDTF">2026-03-12T17:47:22Z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201fa706-e7bb-44f4-90be-011ead144e63</vt:lpwstr>
  </property>
  <property fmtid="{D5CDD505-2E9C-101B-9397-08002B2CF9AE}" pid="3" name="MSIP_Label_7b94a7b8-f06c-4dfe-bdcc-9b548fd58c31_SiteId">
    <vt:lpwstr>9ce70869-60db-44fd-abe8-d2767077fc8f</vt:lpwstr>
  </property>
  <property fmtid="{D5CDD505-2E9C-101B-9397-08002B2CF9AE}" pid="4" name="MSIP_Label_7b94a7b8-f06c-4dfe-bdcc-9b548fd58c31_SetDate">
    <vt:lpwstr>2020-11-03T20:03:08Z</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Method">
    <vt:lpwstr>Privileged</vt:lpwstr>
  </property>
  <property fmtid="{D5CDD505-2E9C-101B-9397-08002B2CF9AE}" pid="7" name="MSIP_Label_7b94a7b8-f06c-4dfe-bdcc-9b548fd58c31_Enabled">
    <vt:lpwstr>true</vt:lpwstr>
  </property>
  <property fmtid="{D5CDD505-2E9C-101B-9397-08002B2CF9AE}" pid="8" name="MSIP_Label_7b94a7b8-f06c-4dfe-bdcc-9b548fd58c31_ContentBits">
    <vt:lpwstr>0</vt:lpwstr>
  </property>
  <property fmtid="{D5CDD505-2E9C-101B-9397-08002B2CF9AE}" pid="9" name="MSIP_Label_7b94a7b8-f06c-4dfe-bdcc-9b548fd58c31_ActionId">
    <vt:lpwstr>e7f3a803-15f4-44e8-9da1-da6df82ea763</vt:lpwstr>
  </property>
  <property fmtid="{D5CDD505-2E9C-101B-9397-08002B2CF9AE}" pid="10" name="ContentTypeId">
    <vt:lpwstr>0x0101001F9AC63AE4060A4EB0841E49751518A1</vt:lpwstr>
  </property>
  <property fmtid="{D5CDD505-2E9C-101B-9397-08002B2CF9AE}" pid="11" name="MediaServiceImageTags">
    <vt:lpwstr/>
  </property>
</Properties>
</file>